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Użytkownik\Desktop\Gmina 2020\Informacja dodatkowa\"/>
    </mc:Choice>
  </mc:AlternateContent>
  <xr:revisionPtr revIDLastSave="0" documentId="13_ncr:1_{6D7C11E3-8FF7-4B4F-BDFC-2FB81167F9A1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Środki trwałe" sheetId="52" r:id="rId1"/>
    <sheet name="Umorzenia" sheetId="53" r:id="rId2"/>
  </sheets>
  <definedNames>
    <definedName name="AS2DocOpenMode" hidden="1">"AS2DocumentEdit"</definedName>
    <definedName name="_xlnm.Print_Area" localSheetId="1">Umorzenia!$A$1:$M$16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52" l="1"/>
  <c r="K8" i="53"/>
  <c r="K15" i="53" s="1"/>
  <c r="H7" i="52"/>
  <c r="J7" i="52"/>
  <c r="K7" i="52"/>
  <c r="G7" i="52"/>
  <c r="F7" i="52"/>
  <c r="M14" i="53" l="1"/>
  <c r="M13" i="53"/>
  <c r="M12" i="53"/>
  <c r="M11" i="53"/>
  <c r="M10" i="53"/>
  <c r="M16" i="52"/>
  <c r="M14" i="52"/>
  <c r="M13" i="52"/>
  <c r="M12" i="52"/>
  <c r="M11" i="52"/>
  <c r="M10" i="52"/>
  <c r="M8" i="52"/>
  <c r="M7" i="52" s="1"/>
  <c r="K17" i="52"/>
  <c r="J17" i="52"/>
  <c r="G17" i="52"/>
  <c r="F17" i="52"/>
  <c r="D7" i="52"/>
  <c r="D17" i="52" s="1"/>
  <c r="J8" i="53"/>
  <c r="J15" i="53" s="1"/>
  <c r="G8" i="53"/>
  <c r="G15" i="53" s="1"/>
  <c r="F8" i="53"/>
  <c r="F15" i="53" s="1"/>
  <c r="D8" i="53"/>
  <c r="D15" i="53" s="1"/>
  <c r="M8" i="53" l="1"/>
  <c r="M15" i="53" s="1"/>
  <c r="M17" i="52"/>
</calcChain>
</file>

<file path=xl/sharedStrings.xml><?xml version="1.0" encoding="utf-8"?>
<sst xmlns="http://schemas.openxmlformats.org/spreadsheetml/2006/main" count="60" uniqueCount="45">
  <si>
    <t>Lp.</t>
  </si>
  <si>
    <t>Specyfikacja</t>
  </si>
  <si>
    <t>Stan na początek roku</t>
  </si>
  <si>
    <t>Zwiększenia</t>
  </si>
  <si>
    <t>Zmniejszenia</t>
  </si>
  <si>
    <t>Stan na koniec roku</t>
  </si>
  <si>
    <t>aktualizacja</t>
  </si>
  <si>
    <t>nabycie</t>
  </si>
  <si>
    <t>inne</t>
  </si>
  <si>
    <t>rozchód</t>
  </si>
  <si>
    <t>Inne</t>
  </si>
  <si>
    <t>Środki trwałe</t>
  </si>
  <si>
    <t>1.1.</t>
  </si>
  <si>
    <t>Grunty</t>
  </si>
  <si>
    <t>Grunty stanowiące własność jednostki samorządu terytorialnego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</si>
  <si>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</si>
  <si>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</si>
  <si>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</si>
  <si>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</si>
  <si>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Wartości niematerialne i prawne</t>
  </si>
  <si>
    <t>Umorzenie środków trwałych</t>
  </si>
  <si>
    <t>Umorzenie gruntów</t>
  </si>
  <si>
    <t>Umorzenie środków transportu</t>
  </si>
  <si>
    <t>I.</t>
  </si>
  <si>
    <t>Środki trwałe w budowie (inwestycje)</t>
  </si>
  <si>
    <t>Umorzenie innych środków trwałych</t>
  </si>
  <si>
    <t>Umorzenie wartości niematerialnych i prawnych</t>
  </si>
  <si>
    <t>Zaliczki na środki trwałe w budowie (inwestycje)</t>
  </si>
  <si>
    <t>Specyfikacja umorzenia</t>
  </si>
  <si>
    <t>przemieszczenie wewnętrzne *</t>
  </si>
  <si>
    <t>Umorzenie budynków, lokali                            i obiektów inżynierii lądowej             i wodnej</t>
  </si>
  <si>
    <t>umorzenie za okres (amortyzacja roczna)</t>
  </si>
  <si>
    <t>II</t>
  </si>
  <si>
    <t>III</t>
  </si>
  <si>
    <t>IV</t>
  </si>
  <si>
    <t>przesunięcia*</t>
  </si>
  <si>
    <t>przesunięcia *</t>
  </si>
  <si>
    <t>SUMA (I+II)</t>
  </si>
  <si>
    <t>*  dotyczy przesunięć wewnętrznych pomiędzy grupami rodzajowymi oraz pomiędzy jednostkami</t>
  </si>
  <si>
    <t>SUMA (I+II+III+IV)</t>
  </si>
  <si>
    <t>Umorzenie urządzeń technicznych  i maszyn</t>
  </si>
  <si>
    <t>Tabela  Nr 1  Zmiany stanu wartości początkowej  rzeczowych aktywów trwałych i wartości niematerialnych i prawnych</t>
  </si>
  <si>
    <t>Tabela Nr 2 Zmiany stanu umorzenia/amortyzacji środków trwałych i wartości niematerialnych i prawnych</t>
  </si>
  <si>
    <t xml:space="preserve">     w 2019 roku</t>
  </si>
  <si>
    <t xml:space="preserve">               w 2019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</si>
</sst>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charset val="238"/>
    </font>
    <font>
      <sz val="11"/>
      <color theme="1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sz val="12"/>
      <color rgb="FF000000"/>
      <name val="Tahoma"/>
      <family val="2"/>
      <charset val="238"/>
    </font>
    <font>
      <b/>
      <sz val="12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sz val="9"/>
      <color rgb="FF000000"/>
      <name val="Tahoma"/>
      <family val="2"/>
      <charset val="238"/>
    </font>
    <font>
      <sz val="8"/>
      <color rgb="FF0000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3" fillId="0" borderId="0"/>
    <xf numFmtId="44" fontId="1" fillId="0" borderId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justify" vertical="center" wrapText="1"/>
    </xf>
    <xf numFmtId="0" fontId="8" fillId="0" borderId="0" xfId="0" applyFont="1"/>
    <xf numFmtId="0" fontId="6" fillId="0" borderId="13" xfId="0" applyFont="1" applyBorder="1" applyAlignment="1">
      <alignment horizontal="center" vertical="center" wrapText="1"/>
    </xf>
    <xf numFmtId="0" fontId="9" fillId="0" borderId="0" xfId="0" applyFont="1"/>
    <xf numFmtId="0" fontId="6" fillId="0" borderId="17" xfId="0" applyFont="1" applyBorder="1" applyAlignment="1">
      <alignment horizontal="justify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justify" vertical="center" wrapText="1"/>
    </xf>
    <xf numFmtId="44" fontId="10" fillId="0" borderId="17" xfId="0" applyNumberFormat="1" applyFont="1" applyBorder="1" applyAlignment="1">
      <alignment horizontal="center" vertical="center" wrapText="1"/>
    </xf>
    <xf numFmtId="44" fontId="10" fillId="0" borderId="5" xfId="0" applyNumberFormat="1" applyFont="1" applyBorder="1" applyAlignment="1">
      <alignment horizontal="center" vertical="center" wrapText="1"/>
    </xf>
    <xf numFmtId="44" fontId="10" fillId="0" borderId="8" xfId="0" applyNumberFormat="1" applyFont="1" applyBorder="1" applyAlignment="1">
      <alignment horizontal="center" vertical="center" wrapText="1"/>
    </xf>
    <xf numFmtId="44" fontId="10" fillId="0" borderId="2" xfId="0" applyNumberFormat="1" applyFont="1" applyBorder="1" applyAlignment="1">
      <alignment horizontal="center" vertical="center" wrapText="1"/>
    </xf>
    <xf numFmtId="44" fontId="10" fillId="0" borderId="5" xfId="0" applyNumberFormat="1" applyFont="1" applyBorder="1" applyAlignment="1">
      <alignment horizontal="right" vertical="center" wrapText="1"/>
    </xf>
    <xf numFmtId="44" fontId="10" fillId="0" borderId="6" xfId="0" applyNumberFormat="1" applyFont="1" applyBorder="1" applyAlignment="1">
      <alignment horizontal="right" vertical="center" wrapText="1"/>
    </xf>
    <xf numFmtId="44" fontId="10" fillId="0" borderId="8" xfId="0" applyNumberFormat="1" applyFont="1" applyBorder="1" applyAlignment="1">
      <alignment horizontal="right" vertical="center" wrapText="1"/>
    </xf>
    <xf numFmtId="44" fontId="10" fillId="0" borderId="9" xfId="0" applyNumberFormat="1" applyFont="1" applyBorder="1" applyAlignment="1">
      <alignment horizontal="right" vertical="center" wrapText="1"/>
    </xf>
    <xf numFmtId="44" fontId="10" fillId="0" borderId="17" xfId="0" applyNumberFormat="1" applyFont="1" applyBorder="1" applyAlignment="1">
      <alignment horizontal="right" vertical="center" wrapText="1"/>
    </xf>
    <xf numFmtId="44" fontId="10" fillId="0" borderId="2" xfId="0" applyNumberFormat="1" applyFont="1" applyBorder="1" applyAlignment="1">
      <alignment horizontal="right" vertical="center" wrapText="1"/>
    </xf>
    <xf numFmtId="44" fontId="10" fillId="0" borderId="3" xfId="0" applyNumberFormat="1" applyFont="1" applyBorder="1" applyAlignment="1">
      <alignment horizontal="right" vertical="center" wrapText="1"/>
    </xf>
    <xf numFmtId="44" fontId="10" fillId="0" borderId="5" xfId="0" applyNumberFormat="1" applyFont="1" applyBorder="1" applyAlignment="1">
      <alignment vertical="center" wrapText="1"/>
    </xf>
    <xf numFmtId="44" fontId="10" fillId="0" borderId="6" xfId="0" applyNumberFormat="1" applyFont="1" applyBorder="1" applyAlignment="1">
      <alignment vertical="center" wrapText="1"/>
    </xf>
    <xf numFmtId="44" fontId="10" fillId="0" borderId="8" xfId="0" applyNumberFormat="1" applyFont="1" applyBorder="1" applyAlignment="1">
      <alignment vertical="center" wrapText="1"/>
    </xf>
    <xf numFmtId="44" fontId="10" fillId="0" borderId="9" xfId="0" applyNumberFormat="1" applyFont="1" applyBorder="1" applyAlignment="1">
      <alignment vertical="center" wrapText="1"/>
    </xf>
    <xf numFmtId="44" fontId="10" fillId="0" borderId="17" xfId="0" applyNumberFormat="1" applyFont="1" applyBorder="1" applyAlignment="1">
      <alignment vertical="center" wrapText="1"/>
    </xf>
    <xf numFmtId="44" fontId="10" fillId="0" borderId="15" xfId="0" applyNumberFormat="1" applyFont="1" applyBorder="1" applyAlignment="1">
      <alignment vertical="center" wrapText="1"/>
    </xf>
    <xf numFmtId="44" fontId="10" fillId="0" borderId="2" xfId="0" applyNumberFormat="1" applyFont="1" applyBorder="1" applyAlignment="1">
      <alignment vertical="center" wrapText="1"/>
    </xf>
    <xf numFmtId="44" fontId="10" fillId="0" borderId="3" xfId="0" applyNumberFormat="1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7" fillId="0" borderId="0" xfId="0" applyFont="1"/>
    <xf numFmtId="44" fontId="10" fillId="0" borderId="17" xfId="0" applyNumberFormat="1" applyFont="1" applyFill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2" borderId="1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</cellXfs>
  <cellStyles count="7">
    <cellStyle name="Normalny" xfId="0" builtinId="0"/>
    <cellStyle name="Normalny 2" xfId="1" xr:uid="{00000000-0005-0000-0000-000002000000}"/>
    <cellStyle name="Normalny 2 2" xfId="2" xr:uid="{00000000-0005-0000-0000-000003000000}"/>
    <cellStyle name="Normalny 2 3" xfId="3" xr:uid="{00000000-0005-0000-0000-000004000000}"/>
    <cellStyle name="Normalny 2 4" xfId="4" xr:uid="{00000000-0005-0000-0000-000005000000}"/>
    <cellStyle name="Normalny 3" xfId="5" xr:uid="{00000000-0005-0000-0000-000006000000}"/>
    <cellStyle name="Walutowy 2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19"/>
  <sheetViews>
    <sheetView view="pageBreakPreview" topLeftCell="A4" zoomScale="130" zoomScaleNormal="75" zoomScaleSheetLayoutView="130" workbookViewId="0">
      <selection activeCell="K10" sqref="K10"/>
    </sheetView>
  </sheetViews>
  <sheetFormatPr defaultRowHeight="15"/>
  <cols>
    <col min="2" max="2" width="5.7109375" customWidth="1"/>
    <col min="3" max="3" width="47.85546875" customWidth="1"/>
    <col min="4" max="4" width="16.140625" customWidth="1"/>
    <col min="5" max="5" width="10.42578125" customWidth="1"/>
    <col min="6" max="6" width="15.140625" customWidth="1"/>
    <col min="7" max="7" width="15" customWidth="1"/>
    <col min="8" max="8" width="11.28515625" bestFit="1" customWidth="1"/>
    <col min="9" max="9" width="8.42578125" customWidth="1"/>
    <col min="10" max="10" width="12.140625" customWidth="1"/>
    <col min="11" max="11" width="16.28515625" customWidth="1"/>
    <col min="12" max="12" width="11.42578125" customWidth="1"/>
    <col min="13" max="13" width="17.140625" customWidth="1"/>
  </cols>
  <sheetData>
    <row r="2" spans="1:13" ht="15.75">
      <c r="A2" s="1"/>
      <c r="B2" s="38" t="s">
        <v>41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15.75">
      <c r="B3" s="6"/>
      <c r="C3" s="34" t="s">
        <v>43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5.75" thickBo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>
      <c r="B5" s="39" t="s">
        <v>0</v>
      </c>
      <c r="C5" s="41" t="s">
        <v>1</v>
      </c>
      <c r="D5" s="41" t="s">
        <v>2</v>
      </c>
      <c r="E5" s="43" t="s">
        <v>3</v>
      </c>
      <c r="F5" s="43"/>
      <c r="G5" s="43"/>
      <c r="H5" s="43"/>
      <c r="I5" s="43" t="s">
        <v>4</v>
      </c>
      <c r="J5" s="43"/>
      <c r="K5" s="43"/>
      <c r="L5" s="43"/>
      <c r="M5" s="44" t="s">
        <v>5</v>
      </c>
    </row>
    <row r="6" spans="1:13" ht="23.25" thickBot="1">
      <c r="B6" s="40"/>
      <c r="C6" s="42"/>
      <c r="D6" s="42"/>
      <c r="E6" s="32" t="s">
        <v>6</v>
      </c>
      <c r="F6" s="32" t="s">
        <v>7</v>
      </c>
      <c r="G6" s="32" t="s">
        <v>29</v>
      </c>
      <c r="H6" s="32" t="s">
        <v>8</v>
      </c>
      <c r="I6" s="33" t="s">
        <v>6</v>
      </c>
      <c r="J6" s="32" t="s">
        <v>9</v>
      </c>
      <c r="K6" s="32" t="s">
        <v>29</v>
      </c>
      <c r="L6" s="32" t="s">
        <v>10</v>
      </c>
      <c r="M6" s="45"/>
    </row>
    <row r="7" spans="1:13" ht="30" customHeight="1">
      <c r="B7" s="2" t="s">
        <v>23</v>
      </c>
      <c r="C7" s="3" t="s">
        <v>11</v>
      </c>
      <c r="D7" s="23">
        <f>D8+D10+D11+D12+D13</f>
        <v>61846232.75</v>
      </c>
      <c r="E7" s="23"/>
      <c r="F7" s="23">
        <f>SUM(F8:F13)</f>
        <v>4945602.7300000004</v>
      </c>
      <c r="G7" s="23">
        <f>SUM(G8:G13)</f>
        <v>9186</v>
      </c>
      <c r="H7" s="23">
        <f t="shared" ref="H7:K7" si="0">SUM(H8:H13)</f>
        <v>5700</v>
      </c>
      <c r="I7" s="23"/>
      <c r="J7" s="23">
        <f t="shared" si="0"/>
        <v>66102.899999999994</v>
      </c>
      <c r="K7" s="23">
        <f t="shared" si="0"/>
        <v>9186</v>
      </c>
      <c r="L7" s="23"/>
      <c r="M7" s="24">
        <f>SUM(M8:M13)</f>
        <v>66731432.579999998</v>
      </c>
    </row>
    <row r="8" spans="1:13" ht="35.25" customHeight="1">
      <c r="B8" s="4">
        <v>1</v>
      </c>
      <c r="C8" s="5" t="s">
        <v>13</v>
      </c>
      <c r="D8" s="25">
        <v>4712323.78</v>
      </c>
      <c r="E8" s="25"/>
      <c r="F8" s="25">
        <v>330871</v>
      </c>
      <c r="G8" s="25"/>
      <c r="H8" s="25">
        <v>5700</v>
      </c>
      <c r="I8" s="25"/>
      <c r="J8" s="25">
        <v>35653.25</v>
      </c>
      <c r="K8" s="25"/>
      <c r="L8" s="25"/>
      <c r="M8" s="26">
        <f t="shared" ref="M8:M16" si="1">D8+E8+F8+G8+H8-I8-J8-K8-L8</f>
        <v>5013241.53</v>
      </c>
    </row>
    <row r="9" spans="1:13" ht="54" customHeight="1">
      <c r="B9" s="4" t="s">
        <v>12</v>
      </c>
      <c r="C9" s="5" t="s">
        <v>14</v>
      </c>
      <c r="D9" s="25"/>
      <c r="E9" s="25"/>
      <c r="F9" s="25"/>
      <c r="G9" s="25"/>
      <c r="H9" s="25"/>
      <c r="I9" s="25"/>
      <c r="J9" s="25"/>
      <c r="K9" s="25"/>
      <c r="L9" s="25"/>
      <c r="M9" s="26"/>
    </row>
    <row r="10" spans="1:13" ht="42" customHeight="1">
      <c r="B10" s="4">
        <v>2</v>
      </c>
      <c r="C10" s="5" t="s">
        <v>15</v>
      </c>
      <c r="D10" s="25">
        <v>55102371.460000001</v>
      </c>
      <c r="E10" s="25"/>
      <c r="F10" s="25">
        <v>4360471.62</v>
      </c>
      <c r="G10" s="25"/>
      <c r="H10" s="25"/>
      <c r="I10" s="25"/>
      <c r="J10" s="25"/>
      <c r="K10" s="25"/>
      <c r="L10" s="25"/>
      <c r="M10" s="26">
        <f t="shared" si="1"/>
        <v>59462843.079999998</v>
      </c>
    </row>
    <row r="11" spans="1:13" ht="36.75" customHeight="1">
      <c r="B11" s="4">
        <v>3</v>
      </c>
      <c r="C11" s="5" t="s">
        <v>16</v>
      </c>
      <c r="D11" s="25">
        <v>840666.83</v>
      </c>
      <c r="E11" s="25"/>
      <c r="F11" s="25">
        <v>243260.11</v>
      </c>
      <c r="G11" s="25"/>
      <c r="H11" s="25"/>
      <c r="I11" s="25"/>
      <c r="J11" s="25">
        <v>30449.65</v>
      </c>
      <c r="K11" s="25"/>
      <c r="L11" s="25"/>
      <c r="M11" s="26">
        <f t="shared" si="1"/>
        <v>1053477.29</v>
      </c>
    </row>
    <row r="12" spans="1:13" ht="34.5" customHeight="1">
      <c r="B12" s="4">
        <v>4</v>
      </c>
      <c r="C12" s="5" t="s">
        <v>17</v>
      </c>
      <c r="D12" s="25">
        <v>1059663.17</v>
      </c>
      <c r="E12" s="25"/>
      <c r="F12" s="25"/>
      <c r="G12" s="25"/>
      <c r="H12" s="25"/>
      <c r="I12" s="25"/>
      <c r="J12" s="25"/>
      <c r="K12" s="25"/>
      <c r="L12" s="25"/>
      <c r="M12" s="26">
        <f t="shared" si="1"/>
        <v>1059663.17</v>
      </c>
    </row>
    <row r="13" spans="1:13" ht="35.25" customHeight="1">
      <c r="B13" s="4">
        <v>5</v>
      </c>
      <c r="C13" s="5" t="s">
        <v>18</v>
      </c>
      <c r="D13" s="25">
        <v>131207.51</v>
      </c>
      <c r="E13" s="25"/>
      <c r="F13" s="25">
        <v>11000</v>
      </c>
      <c r="G13" s="25">
        <v>9186</v>
      </c>
      <c r="H13" s="25"/>
      <c r="I13" s="25"/>
      <c r="J13" s="25"/>
      <c r="K13" s="25">
        <v>9186</v>
      </c>
      <c r="L13" s="25"/>
      <c r="M13" s="26">
        <f t="shared" si="1"/>
        <v>142207.51</v>
      </c>
    </row>
    <row r="14" spans="1:13" ht="35.25" customHeight="1">
      <c r="B14" s="7" t="s">
        <v>32</v>
      </c>
      <c r="C14" s="9" t="s">
        <v>24</v>
      </c>
      <c r="D14" s="27">
        <v>515009.95</v>
      </c>
      <c r="E14" s="27"/>
      <c r="F14" s="27"/>
      <c r="G14" s="35">
        <v>6169977.29</v>
      </c>
      <c r="H14" s="27"/>
      <c r="I14" s="27"/>
      <c r="J14" s="27"/>
      <c r="K14" s="35">
        <v>4553661.1900000004</v>
      </c>
      <c r="L14" s="27"/>
      <c r="M14" s="26">
        <f t="shared" si="1"/>
        <v>2131326.0499999998</v>
      </c>
    </row>
    <row r="15" spans="1:13" ht="35.25" customHeight="1">
      <c r="B15" s="4" t="s">
        <v>33</v>
      </c>
      <c r="C15" s="5" t="s">
        <v>27</v>
      </c>
      <c r="D15" s="27"/>
      <c r="E15" s="27"/>
      <c r="F15" s="27"/>
      <c r="G15" s="27"/>
      <c r="H15" s="27"/>
      <c r="I15" s="27"/>
      <c r="J15" s="27"/>
      <c r="K15" s="27"/>
      <c r="L15" s="27"/>
      <c r="M15" s="26"/>
    </row>
    <row r="16" spans="1:13" ht="37.5" customHeight="1" thickBot="1">
      <c r="B16" s="10" t="s">
        <v>34</v>
      </c>
      <c r="C16" s="11" t="s">
        <v>19</v>
      </c>
      <c r="D16" s="27">
        <v>3896.64</v>
      </c>
      <c r="E16" s="27"/>
      <c r="F16" s="27"/>
      <c r="G16" s="27"/>
      <c r="H16" s="27"/>
      <c r="I16" s="27"/>
      <c r="J16" s="27"/>
      <c r="K16" s="27"/>
      <c r="L16" s="27"/>
      <c r="M16" s="28">
        <f t="shared" si="1"/>
        <v>3896.64</v>
      </c>
    </row>
    <row r="17" spans="2:13" ht="35.25" customHeight="1" thickBot="1">
      <c r="B17" s="36" t="s">
        <v>39</v>
      </c>
      <c r="C17" s="37"/>
      <c r="D17" s="29">
        <f>D7+D14+D15+D16</f>
        <v>62365139.340000004</v>
      </c>
      <c r="E17" s="29"/>
      <c r="F17" s="29">
        <f t="shared" ref="F17:M17" si="2">F7+F14+F15+F16</f>
        <v>4945602.7300000004</v>
      </c>
      <c r="G17" s="29">
        <f t="shared" si="2"/>
        <v>6179163.29</v>
      </c>
      <c r="H17" s="29">
        <f>SUM(H7)</f>
        <v>5700</v>
      </c>
      <c r="I17" s="29"/>
      <c r="J17" s="29">
        <f t="shared" si="2"/>
        <v>66102.899999999994</v>
      </c>
      <c r="K17" s="29">
        <f t="shared" si="2"/>
        <v>4562847.1900000004</v>
      </c>
      <c r="L17" s="29"/>
      <c r="M17" s="30">
        <f t="shared" si="2"/>
        <v>68866655.269999996</v>
      </c>
    </row>
    <row r="18" spans="2:13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2:13">
      <c r="B19" s="6" t="s">
        <v>38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</sheetData>
  <mergeCells count="8">
    <mergeCell ref="B17:C17"/>
    <mergeCell ref="B2:M2"/>
    <mergeCell ref="B5:B6"/>
    <mergeCell ref="C5:C6"/>
    <mergeCell ref="D5:D6"/>
    <mergeCell ref="E5:H5"/>
    <mergeCell ref="I5:L5"/>
    <mergeCell ref="M5:M6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M16"/>
  <sheetViews>
    <sheetView tabSelected="1" view="pageBreakPreview" zoomScaleSheetLayoutView="100" workbookViewId="0">
      <selection activeCell="E12" sqref="E12"/>
    </sheetView>
  </sheetViews>
  <sheetFormatPr defaultRowHeight="15"/>
  <cols>
    <col min="1" max="1" width="3.28515625" customWidth="1"/>
    <col min="2" max="2" width="5.28515625" customWidth="1"/>
    <col min="3" max="3" width="34.28515625" customWidth="1"/>
    <col min="4" max="4" width="18" customWidth="1"/>
    <col min="5" max="5" width="10.7109375" customWidth="1"/>
    <col min="6" max="6" width="15.28515625" customWidth="1"/>
    <col min="7" max="7" width="12.28515625" customWidth="1"/>
    <col min="8" max="8" width="5.7109375" customWidth="1"/>
    <col min="9" max="9" width="11.140625" customWidth="1"/>
    <col min="10" max="10" width="12.85546875" customWidth="1"/>
    <col min="11" max="11" width="12" customWidth="1"/>
    <col min="12" max="12" width="9.7109375" customWidth="1"/>
    <col min="13" max="13" width="17.5703125" customWidth="1"/>
    <col min="14" max="14" width="10.7109375" customWidth="1"/>
    <col min="15" max="15" width="10" customWidth="1"/>
    <col min="16" max="16" width="9.28515625" customWidth="1"/>
  </cols>
  <sheetData>
    <row r="2" spans="2:13" ht="22.5" customHeight="1">
      <c r="B2" s="38" t="s">
        <v>42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2:13">
      <c r="B3" s="6"/>
      <c r="C3" s="8" t="s">
        <v>44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2:13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2:13" ht="15.75" thickBo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2:13" ht="24.75" customHeight="1">
      <c r="B6" s="48" t="s">
        <v>0</v>
      </c>
      <c r="C6" s="50" t="s">
        <v>28</v>
      </c>
      <c r="D6" s="52" t="s">
        <v>2</v>
      </c>
      <c r="E6" s="52" t="s">
        <v>3</v>
      </c>
      <c r="F6" s="52"/>
      <c r="G6" s="52"/>
      <c r="H6" s="52"/>
      <c r="I6" s="52" t="s">
        <v>4</v>
      </c>
      <c r="J6" s="52"/>
      <c r="K6" s="52"/>
      <c r="L6" s="52"/>
      <c r="M6" s="54" t="s">
        <v>5</v>
      </c>
    </row>
    <row r="7" spans="2:13" ht="84" customHeight="1" thickBot="1">
      <c r="B7" s="49"/>
      <c r="C7" s="51"/>
      <c r="D7" s="53"/>
      <c r="E7" s="31" t="s">
        <v>6</v>
      </c>
      <c r="F7" s="31" t="s">
        <v>31</v>
      </c>
      <c r="G7" s="31" t="s">
        <v>35</v>
      </c>
      <c r="H7" s="31" t="s">
        <v>8</v>
      </c>
      <c r="I7" s="31" t="s">
        <v>6</v>
      </c>
      <c r="J7" s="31" t="s">
        <v>9</v>
      </c>
      <c r="K7" s="31" t="s">
        <v>36</v>
      </c>
      <c r="L7" s="31" t="s">
        <v>10</v>
      </c>
      <c r="M7" s="55"/>
    </row>
    <row r="8" spans="2:13" ht="45" customHeight="1">
      <c r="B8" s="2" t="s">
        <v>23</v>
      </c>
      <c r="C8" s="3" t="s">
        <v>20</v>
      </c>
      <c r="D8" s="13">
        <f>D9+D10+D11+D12+D13</f>
        <v>20155536.620000001</v>
      </c>
      <c r="E8" s="16"/>
      <c r="F8" s="16">
        <f t="shared" ref="F8:J8" si="0">F9+F10+F11+F12+F13</f>
        <v>2224171.1500000004</v>
      </c>
      <c r="G8" s="16">
        <f t="shared" si="0"/>
        <v>9186</v>
      </c>
      <c r="H8" s="16"/>
      <c r="I8" s="16"/>
      <c r="J8" s="16">
        <f t="shared" si="0"/>
        <v>30449.65</v>
      </c>
      <c r="K8" s="16">
        <f>K9+K10+K11+K12+K13</f>
        <v>9186</v>
      </c>
      <c r="L8" s="16"/>
      <c r="M8" s="17">
        <f>D8+E8+F8+G8+H8-I8-J8-K8-L8</f>
        <v>22349258.120000005</v>
      </c>
    </row>
    <row r="9" spans="2:13" ht="30" customHeight="1">
      <c r="B9" s="2">
        <v>1</v>
      </c>
      <c r="C9" s="3" t="s">
        <v>21</v>
      </c>
      <c r="D9" s="13"/>
      <c r="E9" s="16"/>
      <c r="F9" s="16"/>
      <c r="G9" s="16"/>
      <c r="H9" s="16"/>
      <c r="I9" s="16"/>
      <c r="J9" s="16"/>
      <c r="K9" s="16"/>
      <c r="L9" s="16"/>
      <c r="M9" s="19"/>
    </row>
    <row r="10" spans="2:13" ht="53.25" customHeight="1">
      <c r="B10" s="4">
        <v>2</v>
      </c>
      <c r="C10" s="5" t="s">
        <v>30</v>
      </c>
      <c r="D10" s="14">
        <v>18418198.48</v>
      </c>
      <c r="E10" s="18"/>
      <c r="F10" s="18">
        <v>2138016.4700000002</v>
      </c>
      <c r="G10" s="18"/>
      <c r="H10" s="18"/>
      <c r="I10" s="18"/>
      <c r="J10" s="18"/>
      <c r="K10" s="18"/>
      <c r="L10" s="18"/>
      <c r="M10" s="19">
        <f t="shared" ref="M10:M14" si="1">D10+E10+F10+G10+H10-I10-J10-K10-L10</f>
        <v>20556214.949999999</v>
      </c>
    </row>
    <row r="11" spans="2:13" ht="34.5" customHeight="1">
      <c r="B11" s="4">
        <v>3</v>
      </c>
      <c r="C11" s="5" t="s">
        <v>40</v>
      </c>
      <c r="D11" s="14">
        <v>582154.63</v>
      </c>
      <c r="E11" s="18"/>
      <c r="F11" s="18">
        <v>57691.96</v>
      </c>
      <c r="G11" s="18"/>
      <c r="H11" s="18"/>
      <c r="I11" s="18"/>
      <c r="J11" s="18">
        <v>30449.65</v>
      </c>
      <c r="K11" s="18"/>
      <c r="L11" s="18"/>
      <c r="M11" s="19">
        <f t="shared" si="1"/>
        <v>609396.93999999994</v>
      </c>
    </row>
    <row r="12" spans="2:13" ht="36" customHeight="1">
      <c r="B12" s="4">
        <v>4</v>
      </c>
      <c r="C12" s="9" t="s">
        <v>22</v>
      </c>
      <c r="D12" s="12">
        <v>1033261.48</v>
      </c>
      <c r="E12" s="20"/>
      <c r="F12" s="20">
        <v>22299.7</v>
      </c>
      <c r="G12" s="20"/>
      <c r="H12" s="20"/>
      <c r="I12" s="20"/>
      <c r="J12" s="20"/>
      <c r="K12" s="20"/>
      <c r="L12" s="20"/>
      <c r="M12" s="19">
        <f t="shared" si="1"/>
        <v>1055561.18</v>
      </c>
    </row>
    <row r="13" spans="2:13" ht="38.25" customHeight="1">
      <c r="B13" s="4">
        <v>5</v>
      </c>
      <c r="C13" s="5" t="s">
        <v>25</v>
      </c>
      <c r="D13" s="14">
        <v>121922.03</v>
      </c>
      <c r="E13" s="18"/>
      <c r="F13" s="18">
        <v>6163.02</v>
      </c>
      <c r="G13" s="18">
        <v>9186</v>
      </c>
      <c r="H13" s="18"/>
      <c r="I13" s="18"/>
      <c r="J13" s="18"/>
      <c r="K13" s="18">
        <v>9186</v>
      </c>
      <c r="L13" s="18"/>
      <c r="M13" s="19">
        <f t="shared" si="1"/>
        <v>128085.04999999999</v>
      </c>
    </row>
    <row r="14" spans="2:13" ht="49.5" customHeight="1" thickBot="1">
      <c r="B14" s="7" t="s">
        <v>32</v>
      </c>
      <c r="C14" s="9" t="s">
        <v>26</v>
      </c>
      <c r="D14" s="12">
        <v>3896.64</v>
      </c>
      <c r="E14" s="20"/>
      <c r="F14" s="20"/>
      <c r="G14" s="20"/>
      <c r="H14" s="20"/>
      <c r="I14" s="20"/>
      <c r="J14" s="20"/>
      <c r="K14" s="20"/>
      <c r="L14" s="20"/>
      <c r="M14" s="19">
        <f t="shared" si="1"/>
        <v>3896.64</v>
      </c>
    </row>
    <row r="15" spans="2:13" ht="38.25" customHeight="1" thickBot="1">
      <c r="B15" s="46" t="s">
        <v>37</v>
      </c>
      <c r="C15" s="47"/>
      <c r="D15" s="15">
        <f>D8+D14</f>
        <v>20159433.260000002</v>
      </c>
      <c r="E15" s="21"/>
      <c r="F15" s="21">
        <f t="shared" ref="F15:M15" si="2">F8+F14</f>
        <v>2224171.1500000004</v>
      </c>
      <c r="G15" s="21">
        <f t="shared" si="2"/>
        <v>9186</v>
      </c>
      <c r="H15" s="21"/>
      <c r="I15" s="21"/>
      <c r="J15" s="21">
        <f t="shared" si="2"/>
        <v>30449.65</v>
      </c>
      <c r="K15" s="21">
        <f t="shared" si="2"/>
        <v>9186</v>
      </c>
      <c r="L15" s="21"/>
      <c r="M15" s="22">
        <f t="shared" si="2"/>
        <v>22353154.760000005</v>
      </c>
    </row>
    <row r="16" spans="2:13" ht="20.25" customHeight="1">
      <c r="B16" s="6" t="s">
        <v>38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</sheetData>
  <mergeCells count="8">
    <mergeCell ref="B15:C15"/>
    <mergeCell ref="B2:M2"/>
    <mergeCell ref="B6:B7"/>
    <mergeCell ref="C6:C7"/>
    <mergeCell ref="D6:D7"/>
    <mergeCell ref="E6:H6"/>
    <mergeCell ref="I6:L6"/>
    <mergeCell ref="M6:M7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Środki trwałe</vt:lpstr>
      <vt:lpstr>Umorzenia</vt:lpstr>
      <vt:lpstr>Umorzenia!Obszar_wydruku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Użytkownik</cp:lastModifiedBy>
  <cp:lastPrinted>2020-06-19T11:45:27Z</cp:lastPrinted>
  <dcterms:created xsi:type="dcterms:W3CDTF">2018-10-04T10:33:38Z</dcterms:created>
  <dcterms:modified xsi:type="dcterms:W3CDTF">2020-06-30T13:43:35Z</dcterms:modified>
</cp:coreProperties>
</file>