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3140" activeTab="2"/>
  </bookViews>
  <sheets>
    <sheet name="1 dochody" sheetId="1" r:id="rId1"/>
    <sheet name="2 Wydatki" sheetId="25" r:id="rId2"/>
    <sheet name="3 przychody rozchody" sheetId="10" r:id="rId3"/>
    <sheet name="4 rezerwy" sheetId="22" r:id="rId4"/>
    <sheet name="5 majątkowe" sheetId="7" r:id="rId5"/>
    <sheet name="6 alkohole" sheetId="19" r:id="rId6"/>
    <sheet name="7 zlecone" sheetId="17" r:id="rId7"/>
    <sheet name="8 powierzone" sheetId="18" r:id="rId8"/>
    <sheet name="9 sołectwa" sheetId="21" r:id="rId9"/>
    <sheet name="zał. 1 dotacje" sheetId="20" r:id="rId10"/>
    <sheet name="10 GFOŚiGW" sheetId="9" r:id="rId11"/>
    <sheet name="zał. 2 ZUK" sheetId="13" r:id="rId12"/>
  </sheets>
  <definedNames>
    <definedName name="_xlnm.Print_Area" localSheetId="0">'1 dochody'!$A$1:$J$147</definedName>
    <definedName name="_xlnm.Print_Area" localSheetId="4">'5 majątkowe'!#REF!</definedName>
    <definedName name="_xlnm.Print_Titles" localSheetId="0">'1 dochody'!$3:$4</definedName>
    <definedName name="_xlnm.Print_Titles" localSheetId="1">'2 Wydatki'!$4:$8</definedName>
    <definedName name="_xlnm.Print_Titles" localSheetId="4">'5 majątkowe'!$5:$6</definedName>
    <definedName name="_xlnm.Print_Titles" localSheetId="8">'9 sołectwa'!#REF!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/>
  <c r="I50"/>
  <c r="E50"/>
  <c r="J66"/>
  <c r="J58" s="1"/>
  <c r="E66"/>
  <c r="H26"/>
  <c r="I26"/>
  <c r="Q60" i="25"/>
  <c r="Q85" s="1"/>
  <c r="G19" i="13" l="1"/>
  <c r="G50" i="7" l="1"/>
  <c r="D32" i="20" l="1"/>
  <c r="D31"/>
  <c r="D6"/>
  <c r="D5" s="1"/>
  <c r="E23"/>
  <c r="E22" s="1"/>
  <c r="D23"/>
  <c r="D22" s="1"/>
  <c r="E15"/>
  <c r="E14" s="1"/>
  <c r="D15"/>
  <c r="D14" s="1"/>
  <c r="E12"/>
  <c r="E9" s="1"/>
  <c r="D10"/>
  <c r="D9" s="1"/>
  <c r="E11" i="1"/>
  <c r="E8" s="1"/>
  <c r="D33" i="20" l="1"/>
  <c r="D30"/>
  <c r="E30"/>
  <c r="J116" i="1" l="1"/>
  <c r="H116" s="1"/>
  <c r="J115"/>
  <c r="J112" l="1"/>
  <c r="H51" i="7"/>
  <c r="H27"/>
  <c r="H26" l="1"/>
  <c r="H25" s="1"/>
  <c r="G26"/>
  <c r="G25" s="1"/>
  <c r="G34"/>
  <c r="H37"/>
  <c r="G39"/>
  <c r="G29"/>
  <c r="G28" s="1"/>
  <c r="H29"/>
  <c r="H28" s="1"/>
  <c r="H11" i="1"/>
  <c r="J12"/>
  <c r="J11" s="1"/>
  <c r="J8" s="1"/>
  <c r="I13" i="7" l="1"/>
  <c r="I35"/>
  <c r="H9"/>
  <c r="H10"/>
  <c r="H15"/>
  <c r="H16"/>
  <c r="H17"/>
  <c r="H18"/>
  <c r="H19"/>
  <c r="H20"/>
  <c r="H21"/>
  <c r="H23"/>
  <c r="H24"/>
  <c r="H33"/>
  <c r="H36"/>
  <c r="H40"/>
  <c r="H41"/>
  <c r="H44"/>
  <c r="H45"/>
  <c r="H47"/>
  <c r="H48"/>
  <c r="H52"/>
  <c r="H53"/>
  <c r="H114" i="1"/>
  <c r="I114" s="1"/>
  <c r="H115"/>
  <c r="E101"/>
  <c r="H104"/>
  <c r="J101"/>
  <c r="H133"/>
  <c r="H34" i="7"/>
  <c r="G38"/>
  <c r="H38" s="1"/>
  <c r="G43"/>
  <c r="H43" s="1"/>
  <c r="G46"/>
  <c r="H46" s="1"/>
  <c r="G49"/>
  <c r="H49" s="1"/>
  <c r="G66" i="21"/>
  <c r="H66"/>
  <c r="I66"/>
  <c r="J30"/>
  <c r="K29"/>
  <c r="K30" s="1"/>
  <c r="J27"/>
  <c r="J24"/>
  <c r="J20"/>
  <c r="K60"/>
  <c r="K62"/>
  <c r="J65"/>
  <c r="J58"/>
  <c r="K53"/>
  <c r="J53"/>
  <c r="J50"/>
  <c r="J48"/>
  <c r="J43"/>
  <c r="J45"/>
  <c r="J46" s="1"/>
  <c r="K44"/>
  <c r="K46" s="1"/>
  <c r="K40"/>
  <c r="K38"/>
  <c r="K36"/>
  <c r="K34"/>
  <c r="K32"/>
  <c r="J15"/>
  <c r="J17"/>
  <c r="K66" l="1"/>
  <c r="J66"/>
  <c r="I12" i="7"/>
  <c r="I11" s="1"/>
  <c r="H39"/>
  <c r="H50"/>
  <c r="G42"/>
  <c r="H42" s="1"/>
  <c r="F65" i="21"/>
  <c r="F58"/>
  <c r="F53"/>
  <c r="F46"/>
  <c r="F43"/>
  <c r="F38"/>
  <c r="F30"/>
  <c r="F27"/>
  <c r="F24"/>
  <c r="F20"/>
  <c r="F17"/>
  <c r="F15"/>
  <c r="G32" i="7"/>
  <c r="G14"/>
  <c r="H14" s="1"/>
  <c r="G22"/>
  <c r="H22" s="1"/>
  <c r="G12"/>
  <c r="G8"/>
  <c r="J31" i="1"/>
  <c r="H67"/>
  <c r="H66" s="1"/>
  <c r="H12" i="7" l="1"/>
  <c r="G11"/>
  <c r="H11" s="1"/>
  <c r="G7"/>
  <c r="H8"/>
  <c r="H32"/>
  <c r="G31"/>
  <c r="F66" i="21"/>
  <c r="H31" i="7" l="1"/>
  <c r="G54"/>
  <c r="H7"/>
  <c r="I138" i="1"/>
  <c r="E122"/>
  <c r="H124"/>
  <c r="I124" s="1"/>
  <c r="H123"/>
  <c r="I123" s="1"/>
  <c r="E118"/>
  <c r="H119"/>
  <c r="H120"/>
  <c r="I120" s="1"/>
  <c r="H82"/>
  <c r="H79"/>
  <c r="I79" s="1"/>
  <c r="E78"/>
  <c r="H78" s="1"/>
  <c r="I78" s="1"/>
  <c r="K16" i="17"/>
  <c r="I16"/>
  <c r="J16"/>
  <c r="H20"/>
  <c r="G20" s="1"/>
  <c r="H19"/>
  <c r="G19" s="1"/>
  <c r="H16" l="1"/>
  <c r="H54" i="7"/>
  <c r="I119" i="1"/>
  <c r="F16" i="17" l="1"/>
  <c r="E80" i="1"/>
  <c r="H83"/>
  <c r="I83" s="1"/>
  <c r="E141"/>
  <c r="J141"/>
  <c r="J140" s="1"/>
  <c r="J138"/>
  <c r="J131" s="1"/>
  <c r="E138"/>
  <c r="H138"/>
  <c r="E69" l="1"/>
  <c r="H128"/>
  <c r="I128" s="1"/>
  <c r="H130"/>
  <c r="I130" s="1"/>
  <c r="G117"/>
  <c r="F129"/>
  <c r="H129" s="1"/>
  <c r="I129" s="1"/>
  <c r="F127"/>
  <c r="H127" s="1"/>
  <c r="I127" s="1"/>
  <c r="F23"/>
  <c r="H76" l="1"/>
  <c r="I76" s="1"/>
  <c r="E73" l="1"/>
  <c r="E68" s="1"/>
  <c r="H70"/>
  <c r="I70" s="1"/>
  <c r="H134"/>
  <c r="I134" s="1"/>
  <c r="H135"/>
  <c r="I135" s="1"/>
  <c r="E132"/>
  <c r="E63"/>
  <c r="H65"/>
  <c r="I65" s="1"/>
  <c r="H48"/>
  <c r="I48" s="1"/>
  <c r="E105"/>
  <c r="I14" i="17" l="1"/>
  <c r="J14"/>
  <c r="K14"/>
  <c r="F14"/>
  <c r="H126" i="1"/>
  <c r="I126" s="1"/>
  <c r="H74"/>
  <c r="I74" s="1"/>
  <c r="E140"/>
  <c r="H140" s="1"/>
  <c r="H142"/>
  <c r="H141" s="1"/>
  <c r="E117"/>
  <c r="H121"/>
  <c r="F118"/>
  <c r="E107"/>
  <c r="H107" s="1"/>
  <c r="I107" s="1"/>
  <c r="H108"/>
  <c r="I108" s="1"/>
  <c r="H125"/>
  <c r="I125" s="1"/>
  <c r="F122"/>
  <c r="E17" i="10"/>
  <c r="E98" i="1"/>
  <c r="H99"/>
  <c r="H75"/>
  <c r="I133"/>
  <c r="H132"/>
  <c r="I132" s="1"/>
  <c r="H24"/>
  <c r="I24" s="1"/>
  <c r="H25"/>
  <c r="I25" s="1"/>
  <c r="H23"/>
  <c r="F8"/>
  <c r="I121" l="1"/>
  <c r="H118"/>
  <c r="H122"/>
  <c r="I122" s="1"/>
  <c r="F117"/>
  <c r="I141"/>
  <c r="I140" s="1"/>
  <c r="I99"/>
  <c r="I23"/>
  <c r="F22"/>
  <c r="F21" s="1"/>
  <c r="I118" l="1"/>
  <c r="I117" s="1"/>
  <c r="H117"/>
  <c r="E109"/>
  <c r="H110"/>
  <c r="I110" s="1"/>
  <c r="H15" i="9" l="1"/>
  <c r="J90" i="1"/>
  <c r="J87" s="1"/>
  <c r="F90"/>
  <c r="G90"/>
  <c r="G87" s="1"/>
  <c r="E90"/>
  <c r="E88" l="1"/>
  <c r="H89"/>
  <c r="F17" i="10"/>
  <c r="H7" i="1"/>
  <c r="I7" s="1"/>
  <c r="H18" i="17"/>
  <c r="G18" s="1"/>
  <c r="H109" i="1"/>
  <c r="I109" s="1"/>
  <c r="H106"/>
  <c r="I106" s="1"/>
  <c r="H105"/>
  <c r="I105" s="1"/>
  <c r="E40"/>
  <c r="H40" s="1"/>
  <c r="I40" s="1"/>
  <c r="H19"/>
  <c r="I19" s="1"/>
  <c r="E15"/>
  <c r="E14" s="1"/>
  <c r="H18" i="18"/>
  <c r="G18" s="1"/>
  <c r="G17" s="1"/>
  <c r="G19" s="1"/>
  <c r="H81" i="1"/>
  <c r="F12" i="22"/>
  <c r="F11"/>
  <c r="H18" i="1"/>
  <c r="J18" s="1"/>
  <c r="J15" s="1"/>
  <c r="J14" s="1"/>
  <c r="H63"/>
  <c r="E61"/>
  <c r="E59"/>
  <c r="H59" s="1"/>
  <c r="I59" s="1"/>
  <c r="E6"/>
  <c r="E5" s="1"/>
  <c r="G9"/>
  <c r="G8" s="1"/>
  <c r="G143" s="1"/>
  <c r="H16"/>
  <c r="I16" s="1"/>
  <c r="H17"/>
  <c r="I17" s="1"/>
  <c r="H20"/>
  <c r="I20" s="1"/>
  <c r="H27"/>
  <c r="F29"/>
  <c r="F28" s="1"/>
  <c r="E32"/>
  <c r="E34"/>
  <c r="H34" s="1"/>
  <c r="I34" s="1"/>
  <c r="H69"/>
  <c r="I69" s="1"/>
  <c r="H73"/>
  <c r="E85"/>
  <c r="H100"/>
  <c r="E96"/>
  <c r="H96" s="1"/>
  <c r="I96" s="1"/>
  <c r="E94"/>
  <c r="F94"/>
  <c r="F87" s="1"/>
  <c r="H91"/>
  <c r="I91" s="1"/>
  <c r="H92"/>
  <c r="I92" s="1"/>
  <c r="H93"/>
  <c r="I93" s="1"/>
  <c r="E136"/>
  <c r="E131" s="1"/>
  <c r="E22"/>
  <c r="E21" s="1"/>
  <c r="H137"/>
  <c r="I137" s="1"/>
  <c r="H30"/>
  <c r="I30" s="1"/>
  <c r="H54"/>
  <c r="I54" s="1"/>
  <c r="H95"/>
  <c r="I95" s="1"/>
  <c r="H102"/>
  <c r="H77"/>
  <c r="I77" s="1"/>
  <c r="H72"/>
  <c r="I72" s="1"/>
  <c r="H10"/>
  <c r="I10" s="1"/>
  <c r="H103"/>
  <c r="I103" s="1"/>
  <c r="H97"/>
  <c r="I97" s="1"/>
  <c r="H86"/>
  <c r="I86" s="1"/>
  <c r="H71"/>
  <c r="I71" s="1"/>
  <c r="H64"/>
  <c r="I64" s="1"/>
  <c r="H62"/>
  <c r="I62" s="1"/>
  <c r="H60"/>
  <c r="I60" s="1"/>
  <c r="H57"/>
  <c r="I57" s="1"/>
  <c r="H52"/>
  <c r="I52" s="1"/>
  <c r="H51"/>
  <c r="H49"/>
  <c r="I49" s="1"/>
  <c r="H47"/>
  <c r="I47" s="1"/>
  <c r="H46"/>
  <c r="I46" s="1"/>
  <c r="H45"/>
  <c r="I45" s="1"/>
  <c r="H44"/>
  <c r="I44" s="1"/>
  <c r="H43"/>
  <c r="I43" s="1"/>
  <c r="H42"/>
  <c r="I42" s="1"/>
  <c r="H41"/>
  <c r="I41" s="1"/>
  <c r="H39"/>
  <c r="I39" s="1"/>
  <c r="H38"/>
  <c r="I38" s="1"/>
  <c r="H37"/>
  <c r="I37" s="1"/>
  <c r="H36"/>
  <c r="I36" s="1"/>
  <c r="H35"/>
  <c r="I35" s="1"/>
  <c r="H33"/>
  <c r="I33" s="1"/>
  <c r="H16" i="19"/>
  <c r="G16" s="1"/>
  <c r="H17"/>
  <c r="G17" s="1"/>
  <c r="I15"/>
  <c r="I18" s="1"/>
  <c r="J15"/>
  <c r="J18" s="1"/>
  <c r="K15"/>
  <c r="K18" s="1"/>
  <c r="F15"/>
  <c r="F18" s="1"/>
  <c r="H13" i="17"/>
  <c r="H12" s="1"/>
  <c r="I12"/>
  <c r="J12"/>
  <c r="K12"/>
  <c r="K21" s="1"/>
  <c r="I10"/>
  <c r="J10"/>
  <c r="H15"/>
  <c r="H17"/>
  <c r="G17" s="1"/>
  <c r="G16" s="1"/>
  <c r="F10"/>
  <c r="H11"/>
  <c r="G11" s="1"/>
  <c r="H17" i="18"/>
  <c r="H19" s="1"/>
  <c r="J17"/>
  <c r="J19" s="1"/>
  <c r="F17"/>
  <c r="F19" s="1"/>
  <c r="G15" i="9"/>
  <c r="E55" i="1"/>
  <c r="H56"/>
  <c r="I56" s="1"/>
  <c r="H61" l="1"/>
  <c r="H58" s="1"/>
  <c r="E58"/>
  <c r="I63"/>
  <c r="H55"/>
  <c r="I55" s="1"/>
  <c r="F143"/>
  <c r="I102"/>
  <c r="H101"/>
  <c r="I51"/>
  <c r="H136"/>
  <c r="I136" s="1"/>
  <c r="I131" s="1"/>
  <c r="I101"/>
  <c r="I73"/>
  <c r="H14" i="17"/>
  <c r="G15"/>
  <c r="G14" s="1"/>
  <c r="I21"/>
  <c r="J21"/>
  <c r="H10"/>
  <c r="G10" s="1"/>
  <c r="I81" i="1"/>
  <c r="I80" s="1"/>
  <c r="H80"/>
  <c r="H68" s="1"/>
  <c r="H32"/>
  <c r="E87"/>
  <c r="H22"/>
  <c r="H21" s="1"/>
  <c r="H98"/>
  <c r="I98" s="1"/>
  <c r="H131"/>
  <c r="I27"/>
  <c r="I22" s="1"/>
  <c r="I21" s="1"/>
  <c r="G15" i="19"/>
  <c r="G18" s="1"/>
  <c r="H88" i="1"/>
  <c r="I89"/>
  <c r="I88" s="1"/>
  <c r="H9"/>
  <c r="H8" s="1"/>
  <c r="H6"/>
  <c r="I6" s="1"/>
  <c r="I100"/>
  <c r="G13" i="17"/>
  <c r="G12" s="1"/>
  <c r="I15" i="1"/>
  <c r="I14" s="1"/>
  <c r="I90"/>
  <c r="H90"/>
  <c r="H28"/>
  <c r="I28" s="1"/>
  <c r="H53"/>
  <c r="I53" s="1"/>
  <c r="H29"/>
  <c r="I29" s="1"/>
  <c r="E31"/>
  <c r="F12" i="17"/>
  <c r="F21" s="1"/>
  <c r="H5" i="1"/>
  <c r="H15"/>
  <c r="H14" s="1"/>
  <c r="H15" i="19"/>
  <c r="H18" s="1"/>
  <c r="E84" i="1"/>
  <c r="H84" s="1"/>
  <c r="I84" s="1"/>
  <c r="H85"/>
  <c r="I85" s="1"/>
  <c r="H94"/>
  <c r="I94" s="1"/>
  <c r="I58" l="1"/>
  <c r="I61"/>
  <c r="H31"/>
  <c r="I68"/>
  <c r="H21" i="17"/>
  <c r="G21"/>
  <c r="I32" i="1"/>
  <c r="H87"/>
  <c r="I9"/>
  <c r="I8" s="1"/>
  <c r="I87"/>
  <c r="I5"/>
  <c r="I31" l="1"/>
  <c r="J111"/>
  <c r="J143" s="1"/>
  <c r="H113"/>
  <c r="E112"/>
  <c r="E111" s="1"/>
  <c r="I113" l="1"/>
  <c r="I112" s="1"/>
  <c r="I111" s="1"/>
  <c r="I143" s="1"/>
  <c r="H112"/>
  <c r="E143"/>
  <c r="H111"/>
  <c r="H143" s="1"/>
</calcChain>
</file>

<file path=xl/sharedStrings.xml><?xml version="1.0" encoding="utf-8"?>
<sst xmlns="http://schemas.openxmlformats.org/spreadsheetml/2006/main" count="899" uniqueCount="480">
  <si>
    <t>Dział</t>
  </si>
  <si>
    <t>Rozdział</t>
  </si>
  <si>
    <t>Określenie</t>
  </si>
  <si>
    <t>Plan dochodów zadań</t>
  </si>
  <si>
    <t>Razem</t>
  </si>
  <si>
    <t>własnych</t>
  </si>
  <si>
    <t>zleconych</t>
  </si>
  <si>
    <t>powierzonych</t>
  </si>
  <si>
    <t>ROLNICTWO I ŁOWIECTWO</t>
  </si>
  <si>
    <t>0690</t>
  </si>
  <si>
    <t>Wpływy z różnych opłat</t>
  </si>
  <si>
    <t>Pozostała działalność</t>
  </si>
  <si>
    <t>0830</t>
  </si>
  <si>
    <t>Wpływy z usług</t>
  </si>
  <si>
    <t>600</t>
  </si>
  <si>
    <t>TRANSPORT I ŁĄCZNOŚĆ</t>
  </si>
  <si>
    <t>60014</t>
  </si>
  <si>
    <t>Drogi publiczne powiatowe</t>
  </si>
  <si>
    <t>2320</t>
  </si>
  <si>
    <t>Dotacje celowe otrzymane z powiatu na zadania bieżace realizowane na podstawie porozumień (umów) między jednostkami samorządu terytorialnego</t>
  </si>
  <si>
    <t>700</t>
  </si>
  <si>
    <t>GOSPODARKA MIESZKANIOWA</t>
  </si>
  <si>
    <t>70005</t>
  </si>
  <si>
    <t>Gospodarka gruntami i nieruchomościami</t>
  </si>
  <si>
    <t>0750</t>
  </si>
  <si>
    <t>0910</t>
  </si>
  <si>
    <t>750</t>
  </si>
  <si>
    <t>ADMINISTRACJA PUBLICZNA</t>
  </si>
  <si>
    <t>75011</t>
  </si>
  <si>
    <t>Urzędy wojewódzkie</t>
  </si>
  <si>
    <t>2010</t>
  </si>
  <si>
    <t>2360</t>
  </si>
  <si>
    <t>0920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</si>
  <si>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</si>
  <si>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</si>
  <si>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</si>
  <si>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</si>
  <si>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BEZPIECZEŃSTWO PUBLICZNE I OCHRONA PRZECIWPOŻAROWA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</si>
  <si>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</si>
  <si>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</si>
  <si>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</si>
  <si>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</si>
  <si>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0350</t>
  </si>
  <si>
    <t>75615</t>
  </si>
  <si>
    <t>0310</t>
  </si>
  <si>
    <t>0320</t>
  </si>
  <si>
    <t>0330</t>
  </si>
  <si>
    <t>0340</t>
  </si>
  <si>
    <t>0360</t>
  </si>
  <si>
    <t>0500</t>
  </si>
  <si>
    <t>75618</t>
  </si>
  <si>
    <t>Wpływy z innych opłat stanowiących dochody jednostek samorządu terytorialnego na podstawie ustaw</t>
  </si>
  <si>
    <t>0410</t>
  </si>
  <si>
    <t>Wpływy z opłaty skarbowej</t>
  </si>
  <si>
    <t>0460</t>
  </si>
  <si>
    <t>Wpływy z opłaty eksploatacyjnej</t>
  </si>
  <si>
    <t>75621</t>
  </si>
  <si>
    <t>Udziały gmin w podatkach stanowiących dochód budżetu państwa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</si>
  <si>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</si>
  <si>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</si>
  <si>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</si>
  <si>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</si>
  <si>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</si>
  <si>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</si>
  <si>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</si>
  <si>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dla gmin</t>
  </si>
  <si>
    <t>801</t>
  </si>
  <si>
    <t>OŚWIATA I WYCHOWANIE</t>
  </si>
  <si>
    <t>80104</t>
  </si>
  <si>
    <t>Przedszkola</t>
  </si>
  <si>
    <t>851</t>
  </si>
  <si>
    <t>OCHRONA ZDROWIA</t>
  </si>
  <si>
    <t>85154</t>
  </si>
  <si>
    <t>Przeciwdziałanie alkoholizmowi</t>
  </si>
  <si>
    <t>0480</t>
  </si>
  <si>
    <t>852</t>
  </si>
  <si>
    <t>POMOC SPOŁECZNA</t>
  </si>
  <si>
    <t>85203</t>
  </si>
  <si>
    <t>Ośrodki wsparcia</t>
  </si>
  <si>
    <t>85213</t>
  </si>
  <si>
    <t>85214</t>
  </si>
  <si>
    <t>85219</t>
  </si>
  <si>
    <t>Ośrodki pomocy społecznej</t>
  </si>
  <si>
    <t>Ochotnicze straże pożarne</t>
  </si>
  <si>
    <t>Rezerwy ogólne i celowe</t>
  </si>
  <si>
    <t>Dowożenie uczniów do szkół</t>
  </si>
  <si>
    <t>Dokształcanie i doskonalenie nauczycieli</t>
  </si>
  <si>
    <t>GOSPODARKA KOMUNALNA I OCHRONA ŚRODOWISKA</t>
  </si>
  <si>
    <t>Domy i ośrodki kultury, świetlice i kluby</t>
  </si>
  <si>
    <t>Obiekty sportowe</t>
  </si>
  <si>
    <t>Wpływy z podatku rolnego, podatku leśnego, podatku od czynności cywilnoprawnych, podatków i opłat lokalnych od osób prawnych i innych jednostek organizacyjnych</t>
  </si>
  <si>
    <t>75616</t>
  </si>
  <si>
    <t>2030</t>
  </si>
  <si>
    <t>Dotacje celowe otrzymane z budżetu państwa na relizację własnych zadań bieżacych gmin (związków gmin)</t>
  </si>
  <si>
    <t>Domy pomocy społecznej</t>
  </si>
  <si>
    <t>Lp.</t>
  </si>
  <si>
    <t>Nazwa zadania</t>
  </si>
  <si>
    <t>Stan środków obrotowych na początek roku</t>
  </si>
  <si>
    <t>Przychody</t>
  </si>
  <si>
    <t xml:space="preserve">Dział 900 - GOSPODARKA KOMUNALNA I OCHRONA ŚRODOWISKA  </t>
  </si>
  <si>
    <t>Rozdział 90017 - Zakłady gospodarki komunalnej</t>
  </si>
  <si>
    <t>Treść</t>
  </si>
  <si>
    <t>Stan środków obrotowych na koniec roku</t>
  </si>
  <si>
    <t>Klasyfikacja</t>
  </si>
  <si>
    <t>Rozchody</t>
  </si>
  <si>
    <t>Przychody z zaciągniętych pożyczek i kredytów na rynku krajowym</t>
  </si>
  <si>
    <t>80101</t>
  </si>
  <si>
    <t>Szkoła Podstawowa</t>
  </si>
  <si>
    <t xml:space="preserve">Razem nakłady </t>
  </si>
  <si>
    <t>Wpływy z podatku rolnego, podatku leśnego, podatku od spadków i darowizn, podatku od czynności cywilnoprawnych oraz podatków i opłat lokalnych od osób fizycznych</t>
  </si>
  <si>
    <t>0430</t>
  </si>
  <si>
    <t>Wpływy z opłaty targowej</t>
  </si>
  <si>
    <t>wydatki na wynagrodzenia i pochodne od wynagrodzeń</t>
  </si>
  <si>
    <t>75814</t>
  </si>
  <si>
    <t>Różne rozliczenia finansowe</t>
  </si>
  <si>
    <t>80195</t>
  </si>
  <si>
    <t xml:space="preserve">Dział </t>
  </si>
  <si>
    <t>2680</t>
  </si>
  <si>
    <t>Rekompensaty utraconych dochodów w podatkach i opłatach lokalnych</t>
  </si>
  <si>
    <t>0770</t>
  </si>
  <si>
    <t>0490</t>
  </si>
  <si>
    <t>010</t>
  </si>
  <si>
    <t>01095</t>
  </si>
  <si>
    <t>0970</t>
  </si>
  <si>
    <t>Wpływy z różnych dochodów</t>
  </si>
  <si>
    <t>z tego dochody:</t>
  </si>
  <si>
    <t>majątkowe</t>
  </si>
  <si>
    <t>bieżące</t>
  </si>
  <si>
    <t>60016</t>
  </si>
  <si>
    <t xml:space="preserve">Plan             </t>
  </si>
  <si>
    <t>Tabela Nr 1</t>
  </si>
  <si>
    <t>85216</t>
  </si>
  <si>
    <t>Zasiłki stałe</t>
  </si>
  <si>
    <t>Nazwa</t>
  </si>
  <si>
    <t>Z tego</t>
  </si>
  <si>
    <t>Wydatki 
bieżące</t>
  </si>
  <si>
    <t>z tego:</t>
  </si>
  <si>
    <t>wynagrodzenia i składki od nich naliczane</t>
  </si>
  <si>
    <t>1</t>
  </si>
  <si>
    <t>2</t>
  </si>
  <si>
    <t>4</t>
  </si>
  <si>
    <t>5</t>
  </si>
  <si>
    <t>6</t>
  </si>
  <si>
    <t>7</t>
  </si>
  <si>
    <t>8</t>
  </si>
  <si>
    <t>9</t>
  </si>
  <si>
    <t>Administracja publiczna</t>
  </si>
  <si>
    <t>0,00</t>
  </si>
  <si>
    <t>Urzędy naczelnych organów władzy państwowej, kontroli i ochrony prawa oraz sądownictwa</t>
  </si>
  <si>
    <t>Pomoc społeczna</t>
  </si>
  <si>
    <t>Dochody bieżące</t>
  </si>
  <si>
    <t xml:space="preserve"> Razem:</t>
  </si>
  <si>
    <t>3</t>
  </si>
  <si>
    <t>Transport i łączność</t>
  </si>
  <si>
    <t>85153</t>
  </si>
  <si>
    <t>Zwalczanie narkomanii</t>
  </si>
  <si>
    <t>900</t>
  </si>
  <si>
    <t>Oświetlenie ulic, placów i dróg</t>
  </si>
  <si>
    <t>Dotacje dla jednostek spoza sektora finansów publicznych</t>
  </si>
  <si>
    <t>Dotacje dla jednostek  sektora finansów publicznych</t>
  </si>
  <si>
    <t>Dłutów</t>
  </si>
  <si>
    <t>Dłutówek</t>
  </si>
  <si>
    <t>Drzewociny</t>
  </si>
  <si>
    <t>Łaziska</t>
  </si>
  <si>
    <t>Orzk</t>
  </si>
  <si>
    <t>Redociny</t>
  </si>
  <si>
    <t>Stoczki-Porąbki</t>
  </si>
  <si>
    <t>Świerczyna</t>
  </si>
  <si>
    <t>Tążewy</t>
  </si>
  <si>
    <t>Dotacje na wydatki inwestycyjne</t>
  </si>
  <si>
    <t>Inwestycje i zakupy inwestycyjne</t>
  </si>
  <si>
    <t>Tabela nr 5</t>
  </si>
  <si>
    <t>Tabela nr 6</t>
  </si>
  <si>
    <t>Tabela nr 7</t>
  </si>
  <si>
    <t>Tabela nr 8</t>
  </si>
  <si>
    <t>Wpłaty z tytułu odpłatnego nabycia prawa własności oraz prawa użytkowania wieczystego nieruchomości</t>
  </si>
  <si>
    <t>Wpływy i wydatki związane z gromadzeniem środków z opłat i kar za korzystanie ze środowiska</t>
  </si>
  <si>
    <t>90019</t>
  </si>
  <si>
    <t xml:space="preserve">Plan </t>
  </si>
  <si>
    <t>Wydatki bieżące</t>
  </si>
  <si>
    <t>Leszczyny Małe</t>
  </si>
  <si>
    <t>Ślądkowice</t>
  </si>
  <si>
    <t>Dotacja celowa  na zwrot kosztów dotacji udzielanej dla przedszkoli niepublicznych, do których uczęszczają  dzieci zamieszkujące na terenie Gminy Dłutów</t>
  </si>
  <si>
    <t>Gospodarka odpadami</t>
  </si>
  <si>
    <t>Tabela Nr 3</t>
  </si>
  <si>
    <t>Załącznik Nr 2</t>
  </si>
  <si>
    <t>75818</t>
  </si>
  <si>
    <t>Rezerwa ogólna budżetu</t>
  </si>
  <si>
    <t>Tabela nr 4</t>
  </si>
  <si>
    <t>Koszty  zakładu, z tego:</t>
  </si>
  <si>
    <t>pozostałe wydatki bieżące</t>
  </si>
  <si>
    <t>z tego</t>
  </si>
  <si>
    <t>§</t>
  </si>
  <si>
    <t>0010</t>
  </si>
  <si>
    <t>0020</t>
  </si>
  <si>
    <t>Dotacja celowa z budżetu na finansowanie  lub dofinansowanie zadań zleconych do realizacji stowarzyszeniom</t>
  </si>
  <si>
    <t>85295</t>
  </si>
  <si>
    <t>KULTURA I OCHRONA DZIEDZICTWA NARODOWEGO</t>
  </si>
  <si>
    <t>wydatki 
jednostek
budżetowych</t>
  </si>
  <si>
    <t xml:space="preserve">KULTURA FIZYCZNA </t>
  </si>
  <si>
    <t xml:space="preserve">Zadania z zakresu kultury fizycznej </t>
  </si>
  <si>
    <t>Usługi opiekuńcze i specjalistyczne usługi opiekuńcze</t>
  </si>
  <si>
    <t>85228</t>
  </si>
  <si>
    <t>Spłaty otrzymanych krajowych pożyczek i kredytów</t>
  </si>
  <si>
    <t>Tabela nr 10</t>
  </si>
  <si>
    <t>85202</t>
  </si>
  <si>
    <t>Przychody zakładu</t>
  </si>
  <si>
    <t>Czyżemin</t>
  </si>
  <si>
    <t>Rezerwa na zarządzanie kryzysowe</t>
  </si>
  <si>
    <t>90002</t>
  </si>
  <si>
    <t>Budy Dłutowskie</t>
  </si>
  <si>
    <t>Plany zagospodarowania przestrzennego</t>
  </si>
  <si>
    <t>90095</t>
  </si>
  <si>
    <t>Wpływy z innych lokalnych opłat pobieranych przez jednostki samorządu terytorialnego na podstawie odrębnych ustaw</t>
  </si>
  <si>
    <t>wydatki związane z realizacją ich statutowych zadań</t>
  </si>
  <si>
    <t>świadczenia na rzecz osób fizycznych</t>
  </si>
  <si>
    <t>Wpływy z najmu i dzierżawy składników majatkowych Skarbu Państwa, jednostek samorządu terytorialnego lub innych jednostek zaliczanych do sektora finansów publicznych oraz innych umów o podobnym charakterze</t>
  </si>
  <si>
    <t>Wpływy z pozostałych odsetek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</si>
  <si>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</si>
  <si>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</si>
  <si>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</si>
  <si>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</si>
  <si>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spadków i darowizn</t>
  </si>
  <si>
    <t>Wpływy z odsetek od nieterminowych wpłat z tytułu podatków i opłat</t>
  </si>
  <si>
    <t>Wpływy z podatku dochodowego  od osób prawnych</t>
  </si>
  <si>
    <t>Dotacje celowe otrzymane z budżetu państwa na realizację zadań bieżących z zakresu administracji rządowej oraz innych zadań zleconych gminie (związkom gmin) ustawami</t>
  </si>
  <si>
    <t>Dochody jednostek samorządu terytorialnego związane z realizacją zadań z zakresu administracji rządowej oraz innych zadań zleconych ustawami</t>
  </si>
  <si>
    <t>Wpływy z opłat za zezwolenia na sprzedaż napojów alkoholowych</t>
  </si>
  <si>
    <t>Składki na ubezpieczenie zdrowotne opłacane za osoby pobierające niektóre świadczenia z pomocy społecznej, niektóre świadczenia rodzinne oraz za osoby uczestniczące w zajęciach w centrum integracji społecznej</t>
  </si>
  <si>
    <t>Wpływy z podatku od czynności cywilnoprawnych</t>
  </si>
  <si>
    <t>Wolne środki, o których mowa w art. 217 ust. 2 pkt 6 ustawy</t>
  </si>
  <si>
    <t>0550</t>
  </si>
  <si>
    <t>Wpływy z opłat  z tytułu użytkowania wieczystego nieruchomości</t>
  </si>
  <si>
    <t xml:space="preserve">na zadania z zakresu spraw obywatelskich </t>
  </si>
  <si>
    <t>855</t>
  </si>
  <si>
    <t>85502</t>
  </si>
  <si>
    <t>85230</t>
  </si>
  <si>
    <t>85501</t>
  </si>
  <si>
    <t>Rodzina</t>
  </si>
  <si>
    <t>Świadczenie wychowawcze</t>
  </si>
  <si>
    <t>2060</t>
  </si>
  <si>
    <t>Świadczenia rodzinne, świadczenie z funduszu alimentacyjnego oraz składki na ubezpieczenia emerytalne i rentowe z ubezpieczenia społecznego</t>
  </si>
  <si>
    <t>Pomoc w zakresie dożywiania</t>
  </si>
  <si>
    <t>Piętków</t>
  </si>
  <si>
    <t>921</t>
  </si>
  <si>
    <t>92109</t>
  </si>
  <si>
    <t>Domy i  ośrodki kultury, świetlice i kluby</t>
  </si>
  <si>
    <t>Wpływy z najmu i dzierżawy składników majątkowych Skarbu Państwa, jednostek samorządu terytorialnego lub innych jednostek zaliczanych do sektora finansów publicznych oraz innych umów o podobnym charakterze</t>
  </si>
  <si>
    <t>0660</t>
  </si>
  <si>
    <t>0670</t>
  </si>
  <si>
    <t>Wpływy z opłat za korzystanie z wychowania przedszkolnego</t>
  </si>
  <si>
    <t>Wpływy z opłat za korzystanie z wyżywienia w jednostkach realizujących zadania z zakresu wychowania przedszkolnego</t>
  </si>
  <si>
    <t>Razem dotacje, z tego:</t>
  </si>
  <si>
    <t>na zadania bieżące</t>
  </si>
  <si>
    <t>na zadania majątkowe</t>
  </si>
  <si>
    <t>Ogółem</t>
  </si>
  <si>
    <t xml:space="preserve">Pomoc finansowa dla Powiatu Pabianickiego na realizację i organizację doskonalenia zawodowego i doradztwa metodycznego </t>
  </si>
  <si>
    <t>Zasiłki okresowe, celowe i pomoc w naturze oraz składki na ubezpieczenia emerytalne i rentowe</t>
  </si>
  <si>
    <t>0640</t>
  </si>
  <si>
    <t>Wpływy z tytułu kosztów egzekucyjnych, opłaty komorniczej i kosztów upomnień</t>
  </si>
  <si>
    <t>0610</t>
  </si>
  <si>
    <t>Wpływy z opłat egzaminacyjnych oraz opłat za wydawanie świadectw i ich duplikatów</t>
  </si>
  <si>
    <t>Dotacja podmiotowa dla Niepublicznego Przedszkola "Karolinka"</t>
  </si>
  <si>
    <t>na akcję kurierską</t>
  </si>
  <si>
    <t xml:space="preserve">na utrzymanie stanowisk pracy realizujących zadania z zakresu administracji rządowej </t>
  </si>
  <si>
    <t>85504</t>
  </si>
  <si>
    <t>Wspieranie rodziny</t>
  </si>
  <si>
    <t>85513</t>
  </si>
  <si>
    <t>Składki na ubezpieczenie zdrowotne opłacane za osoby pobierające niektóre świadczenia rodzinne, zgodnie z przepisami ustawy o świadczeniach rodzinnych oraz za osoby pobierajace zasiłki dla opiekunów, zgodnie z przepisami ustawy z dnia 4 kwietnia 2014 r. o ustaleniu i wypłacie zasiłków dla opiekunów</t>
  </si>
  <si>
    <t>Wpływy z podatku od działalności gospodarczej osób fizycznych, opłacanego w formie karty podatkowej</t>
  </si>
  <si>
    <t>2460</t>
  </si>
  <si>
    <t>Rolnictwo i łowiectwo</t>
  </si>
  <si>
    <t>01010</t>
  </si>
  <si>
    <t>Infrastruktura wodociągowa i sanitacyjna wsi</t>
  </si>
  <si>
    <t>01030</t>
  </si>
  <si>
    <t>Izby rolnicze</t>
  </si>
  <si>
    <t>Drogi publiczne gminne</t>
  </si>
  <si>
    <t>Gospodarka mieszkaniowa</t>
  </si>
  <si>
    <t>Różne jednostki obsługi gospodarki mieszkaniowej</t>
  </si>
  <si>
    <t>Działalność usługowa</t>
  </si>
  <si>
    <t>Rady gmin (miast i miast na prawach powiatu)</t>
  </si>
  <si>
    <t>Promocja jednostek samorządu terytorialnego</t>
  </si>
  <si>
    <t>Bezpieczeństwo publiczne i ochrona przeciwpożarowa</t>
  </si>
  <si>
    <t>Obsługa długu publicznego</t>
  </si>
  <si>
    <t>Różne rozliczenia</t>
  </si>
  <si>
    <t>Oświata i wychowanie</t>
  </si>
  <si>
    <t>Szkoły podstawowe</t>
  </si>
  <si>
    <t>Ochrona zdrowia</t>
  </si>
  <si>
    <t>Zadania w zakresie przeciwdziałania przemocy w rodzinie</t>
  </si>
  <si>
    <t>Dodatki mieszkaniowe</t>
  </si>
  <si>
    <t>Edukacyjna opieka wychowawcza</t>
  </si>
  <si>
    <t>Świetlice szkolne</t>
  </si>
  <si>
    <t>Gospodarka komunalna i ochrona środowiska</t>
  </si>
  <si>
    <t>Gospodarka ściekowa i ochrona wód</t>
  </si>
  <si>
    <t>Oczyszczanie miast i wsi</t>
  </si>
  <si>
    <t>Schroniska dla zwierząt</t>
  </si>
  <si>
    <t>Kultura i ochrona dziedzictwa narodowego</t>
  </si>
  <si>
    <t>Filharmonie, orkiestry, chóry i kapele</t>
  </si>
  <si>
    <t>Biblioteki</t>
  </si>
  <si>
    <t>Kultura fizyczna</t>
  </si>
  <si>
    <t>6257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</si>
  <si>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</si>
  <si>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Środki otrzymane od pozostałych  jednostek zaliczanych do sektora finansów publicznych na realizacje zadań  bieżących jednostek zaliczanych do sektora finansów publicznych</t>
  </si>
  <si>
    <t>Zakup i montaż lamp solarnych w m. Świerczyna</t>
  </si>
  <si>
    <t>Zakup kosiarki na potrzeby sołectwa Mierzączka Duża</t>
  </si>
  <si>
    <t>Pawłówek</t>
  </si>
  <si>
    <t>Dotacja celowa dla OSP w Leszczynach Dużych na rozbudowę strażnicy</t>
  </si>
  <si>
    <t>Realizacja zadań wymagających stosowania specjalnej organizacji nauki i metod pracy dla dzieci w przedszkolach, oddziałach przedszkolnych w szkołach podstawowych i innych formach wychowania przedszkolnego</t>
  </si>
  <si>
    <t xml:space="preserve">Lp. </t>
  </si>
  <si>
    <t xml:space="preserve">Sołectwo </t>
  </si>
  <si>
    <t>Nazwa przedsięwzięcia</t>
  </si>
  <si>
    <t xml:space="preserve"> majątkowe</t>
  </si>
  <si>
    <t xml:space="preserve">Dąbrowa </t>
  </si>
  <si>
    <t xml:space="preserve">Huta Dłutowska </t>
  </si>
  <si>
    <t xml:space="preserve">Lesieniec </t>
  </si>
  <si>
    <t xml:space="preserve">Leszczyny Duże </t>
  </si>
  <si>
    <t>Budowa placu zabaw w m. Leszczyny Małe</t>
  </si>
  <si>
    <t xml:space="preserve">Mierzączka Duża </t>
  </si>
  <si>
    <t>Docieplenie ścian świetlicy wiejskiej w strażnicy OSP w Orzku</t>
  </si>
  <si>
    <t>Opracowanie zmiany planu zagospodarowania przestrzennego Gminy Dłutów dla działek położonych w m. Pawłówek</t>
  </si>
  <si>
    <t>Kompleksowa termomodernizacja budynku użyteczności publicznej w Hucie Dłutowskiej przy ul. Pabianickiej 37</t>
  </si>
  <si>
    <t>80148</t>
  </si>
  <si>
    <t xml:space="preserve">Wpływy z usług </t>
  </si>
  <si>
    <t>Stołówki szkolne i przedszkolne</t>
  </si>
  <si>
    <t>0940</t>
  </si>
  <si>
    <t>Wpływy z tytułu rozliczeń/zwrotów z lat ubiegłych</t>
  </si>
  <si>
    <t xml:space="preserve">Wpływy z pozostałych odsetek </t>
  </si>
  <si>
    <t xml:space="preserve"> PLAN DOCHODÓW BUDŻETU GMINY DŁUTÓW  NA 2021 ROK </t>
  </si>
  <si>
    <t>Planowane dochody budżetu państwa  związane z realizacją zadań zleconych jednostkom samorządu terytorialnego wynoszą 34.588,00zł, z tego:</t>
  </si>
  <si>
    <t xml:space="preserve"> w dziale 855 rozdziale 85502 paragrafie 0980 - 30.600,00 zł</t>
  </si>
  <si>
    <t>6290</t>
  </si>
  <si>
    <t>Środki na dofinansowanie własnych inwestycji gmin, powiatów (związków gmin, związków powiatowo-gminnych, związków powiatów), samorządów województw, pozyskane z innych źródeł</t>
  </si>
  <si>
    <t>853</t>
  </si>
  <si>
    <t>85395</t>
  </si>
  <si>
    <t>POZOSTAŁE ZADANIA W ZAKRESIE POLITYKI SPOŁECZNEJ</t>
  </si>
  <si>
    <t>2057</t>
  </si>
  <si>
    <t>2059</t>
  </si>
  <si>
    <t>PLAN WYDATKÓW MAJĄTKOWYCH BUDŻETU GMINY DŁUTÓW NA 2021 ROK</t>
  </si>
  <si>
    <t>Rozbudowa stacji uzdatniania wody w Ślądkowicach</t>
  </si>
  <si>
    <t>Rozbudowa stacji uzdatniania wody w Dłutowie</t>
  </si>
  <si>
    <t>Budowa parkingów dla samochodów i rowerów przy węźle przesiadkowym w Dłutowie ul. Główna</t>
  </si>
  <si>
    <t>Modernizacja odcinka drogi gminnej Nr 110152E w Piętkowie</t>
  </si>
  <si>
    <t xml:space="preserve">Przebudowa drogi gminnej Nr 108011E w Drzewocinach  </t>
  </si>
  <si>
    <t>Wykonanie nakładki asfaltowej na odcinku drogi gminnej nr 106611E w Lesieńcu</t>
  </si>
  <si>
    <t>Przebudowa odcinka ulicy Okrężnej w Hucie Dłutowskiej</t>
  </si>
  <si>
    <t>Przebudowa odcinka ulicy Akacjowej w Hucie Dłutowskiej</t>
  </si>
  <si>
    <t>Przebudowa odcinka ulicy Senatorskiej w Hucie Dłutowskiej</t>
  </si>
  <si>
    <t>Odwodnienie części pasa drogowego drogi gminnej w m. Orzk</t>
  </si>
  <si>
    <t xml:space="preserve">Komendy wojewódzkie Państwowej Straży Pożarnej </t>
  </si>
  <si>
    <t xml:space="preserve">POZOSTAŁE ZADANIA W ZAKRESIE POLITYKI SPOŁECZNEJ </t>
  </si>
  <si>
    <t>Plan wydatków</t>
  </si>
  <si>
    <t>Zwiększenie</t>
  </si>
  <si>
    <t>Zmniejszenie</t>
  </si>
  <si>
    <t>Organizacja pikniku dla mieszkańców</t>
  </si>
  <si>
    <t>Zakup i montaż 2 progów zwalniających wraz z oznakowaniem na drodze gminnej Nr 108006E w Czyżeminie</t>
  </si>
  <si>
    <t>Naprawa drogi gminnej Nr 108008E.2 w m. Dąbrowa</t>
  </si>
  <si>
    <t>Organizacja pikniku rodzinnego i dni sportu</t>
  </si>
  <si>
    <t>Zakup piłkochwytów oraz wózka do malowania linii na boisku sportowym w Dłutowie</t>
  </si>
  <si>
    <t>Przebudowa drogi gminnej nr 108011E w Drzewocinach</t>
  </si>
  <si>
    <t>Zakup paliwa do kosiarki, nawozu do trawnika, piasku, cementu</t>
  </si>
  <si>
    <t>Zakup i montaż 5 lamp solarnych wzdłuż drogi gminnej Nr 108006E w Śądkowicach II</t>
  </si>
  <si>
    <t>Budowa placu zabaw w m. Tążewy</t>
  </si>
  <si>
    <t>Tabela nr 9</t>
  </si>
  <si>
    <t>PLAN WYDATKÓW JEDNOSTEK POMOCNICZYCH GMINY DŁUTÓW Z FUNDUSZU SOŁECKIEGO NA 2021 ROK</t>
  </si>
  <si>
    <t>Montaż systemu monitoringu na działce Nr 178/2 w Budach Dłutowskich</t>
  </si>
  <si>
    <t>Opłaty za wodę, odbiór odpadów komunalnych, energię elektryczną i ubezpieczenie altany</t>
  </si>
  <si>
    <t>Ogrodzenie działki gminnej Nr 178/2 w Budach Dłutowskich</t>
  </si>
  <si>
    <t xml:space="preserve">Zagospodarowanie terenu przyległego do centrum rekreacyjnego w Dłutowie oraz montaż systemu monitoringu, ławek, koszy na śmieci i donic na kwiaty na terenie centrum </t>
  </si>
  <si>
    <t>Opracowanie zmiany planu zagospodarowania przestrzennego Gminy Dłutów dla części obrębu geodezyjnego Dłutów Poduchowny</t>
  </si>
  <si>
    <t>Zakup i montaż lampy solarnej przy drodze gminnej w Dłutówku</t>
  </si>
  <si>
    <t>Zakup i montaż 2 wiat przystankowych wraz z utwardzeniem terenu</t>
  </si>
  <si>
    <t>Budowa parkingów dla samochodów i rowerów przy węźle przesiadkowym w Dłutowie  ul. Polna</t>
  </si>
  <si>
    <t>Ogrodzenia terenu wokół Świetlicy wiejskiej w Łaziskach</t>
  </si>
  <si>
    <t>Zakup krzeseł oraz żyrandoli i żarówek do świetlicy wiejskiej w strażnicy OSP w Mierzączce Dużej</t>
  </si>
  <si>
    <t>Zakup i montaż 2 szt.  drzwi wewnętrznych do świetlicy wiejskiej w strażnicy OSP w Orzku</t>
  </si>
  <si>
    <t>Remont świetlicy wiejskiej w strażnicy OSP w Piętkowie oraz zakup i podłączenie szamba na ścieki</t>
  </si>
  <si>
    <t>Zakup patelni elektrycznej do świetlicy wiejskiej w strażnicy OSP w Redocinach</t>
  </si>
  <si>
    <t>Zakup i montaż garażu blaszanego na potrzeby sołectwa Stoczki-Porąbki</t>
  </si>
  <si>
    <t>Zakup grilla gazowego i  głośnika przenośnego</t>
  </si>
  <si>
    <t xml:space="preserve">Zakup i montaż wiaty przystankowej wraz z montażem przepustu i utwardzeniem terenu </t>
  </si>
  <si>
    <t>Ogrodzenie terenu wokół Świetlicy wiejskiej w Łaziskach</t>
  </si>
  <si>
    <t>Budowa altany  w m. Redociny</t>
  </si>
  <si>
    <t>Zakup i montaż 5 lamp solarnych wzdłuż drogi gminnej Nr 108006E w Ślądkowicach II</t>
  </si>
  <si>
    <t>Wpłata na Wojewódzki Fundusz Wsparcia Państwowej Straży Pożarnej na dofinansowanie zakupu samochodu ratowniczo-gaśniczego dla PSP w Pabianicach</t>
  </si>
  <si>
    <t>PLAN PRZYCHODÓW I ROZCHODÓW BUDŻETU GMINY NA 2021 ROK</t>
  </si>
  <si>
    <t>60095</t>
  </si>
  <si>
    <t>ADMINISTRACAJ PUBLICZNA</t>
  </si>
  <si>
    <t>Urzędy gmin (miast i miast na prawach powiatu)</t>
  </si>
  <si>
    <t>Zakup agregatu prądotwórczego</t>
  </si>
  <si>
    <t>Budowa altany w m. Redociny</t>
  </si>
  <si>
    <t>GOSPODARKA GRUNTAMI I NIERUCHOMOŚCIAMI</t>
  </si>
  <si>
    <t xml:space="preserve">Różne jednostki obsługi gospodarki mieszkaniowej </t>
  </si>
  <si>
    <t>Pomoc finansowa dla Powiatu Pabianickiego na realizację zadania pn. "Przebudowa drogi powiatowej nr 3313E od miejscowości Dłutów w kierunku miejscowości Mierzączka Duża, Gmina Dłutów"</t>
  </si>
  <si>
    <t xml:space="preserve">Montaż kotła gazowego oraz wykonanie instalacji gazowej w budynku przy ul. Polnej 2 w Dłutowie </t>
  </si>
  <si>
    <t>Montaż kotła gazowego i wykonanie instalacji gazowej w strażnicy OSP w Dłutowie</t>
  </si>
  <si>
    <t xml:space="preserve">Montaż kotła gazowego oraz wykonanie instalacji gazowej w budynku Domu Kultury w Dłutowie </t>
  </si>
  <si>
    <t>6259</t>
  </si>
  <si>
    <t xml:space="preserve">TRANSPORT I ŁĄCZNOŚĆ </t>
  </si>
  <si>
    <t>Pomoc finansowa dla Powiatu Pabianickiego na zadanie pn. "Przebudowa drogi powiatowej nr 3313E od miejscowości Dłutów w kierunku miejscowości Mierzączka Duża, Gmina Dłutów"</t>
  </si>
  <si>
    <t>Dotacja dla Gminy Pabianice na realizację projektu PRACUŚ</t>
  </si>
  <si>
    <t>Załącznik Nr 1</t>
  </si>
  <si>
    <t>Pomoc finansowa dla Powiatu Pabianickiego na zadanie pn. "Remont drogi powiatowej Nr 1512E w Czyżeminie"</t>
  </si>
  <si>
    <t xml:space="preserve">Dotacja dla Powiatu Pabianickiego na realizację projektu PRACUŚ </t>
  </si>
  <si>
    <t>PLAN DOCHODÓW  I WYDATKÓW  ZWIĄZANYCH Z  GROMADZENIEM ŚRODKÓW Z OPŁAT I KAR ZA KORZYSTANIE ZE  ŚRODOWISKA NA 2021 ROK</t>
  </si>
  <si>
    <t>PLAN PRZYCHODÓW I KOSZTÓW SAMORZĄDOWEGO ZAKŁADU BUDŻETOWEGO NA 2021 ROK</t>
  </si>
  <si>
    <t>wydatki majątkowe</t>
  </si>
  <si>
    <t>ZESTAWIENIE REZERW  BUDŻETU GMINY DŁUTÓW NA 2021 ROK</t>
  </si>
  <si>
    <t>PLAN DOCHODÓW I WYDATKÓW ZADAŃ Z ZAKRESU ADMINISTRACJI RZĄDOWEJ I INNYCH ZADAŃ ZLECONYCH GMINIE USTAWAMI NA 2021 ROK</t>
  </si>
  <si>
    <t>PLAN  DOCHODÓW I WYDATKÓW ZWIĄZANYCH Z REALIZACJĄ ZADAŃ  WYKONYWANYCH NA PODSTAWIE POROZUMIEŃ MIĘDZY JEDNOSTKAMI SAMORZĄDU TERYTORIALNEGO NA 2021 ROK</t>
  </si>
  <si>
    <t>Ogrodzenie części  działki gminnej nr 71 w Stoczkach-Porąbkach</t>
  </si>
  <si>
    <t xml:space="preserve">Adaptacja budynku w Hucie Dłutowskiej przy ul. Pabianickiej 37 </t>
  </si>
  <si>
    <t>Wykonanie instalacji gazowej i centralnego ogrzewania w strażnicy OSP w Hucie Dłutowskiej</t>
  </si>
  <si>
    <t>Wykonanie instalacji gazowej i centralnego ogrzewania w  strażnicy OSP w Hucie Dłutowskiej</t>
  </si>
  <si>
    <t/>
  </si>
  <si>
    <t>Plan</t>
  </si>
  <si>
    <t>Wydatki 
majątkowe</t>
  </si>
  <si>
    <t>dotacje na zadania bieżące</t>
  </si>
  <si>
    <t>wydatki na programy finansowane z udziałem środków, o których mowa w art. 5 ust. 1 pkt 2 i 3</t>
  </si>
  <si>
    <t>obsługa długu</t>
  </si>
  <si>
    <t>inwestycje i zakupy inwestycyjne</t>
  </si>
  <si>
    <t>70004</t>
  </si>
  <si>
    <t>710</t>
  </si>
  <si>
    <t>71004</t>
  </si>
  <si>
    <t>75022</t>
  </si>
  <si>
    <t>75023</t>
  </si>
  <si>
    <t>75075</t>
  </si>
  <si>
    <t>75095</t>
  </si>
  <si>
    <t>754</t>
  </si>
  <si>
    <t>75410</t>
  </si>
  <si>
    <t>Komendy wojewódzkie Państwowej Straży Pożarnej</t>
  </si>
  <si>
    <t>75412</t>
  </si>
  <si>
    <t>757</t>
  </si>
  <si>
    <t>75702</t>
  </si>
  <si>
    <t>Obsługa papierów wartościowych, kredytów i pożyczek oraz innych zobowiązań jednostek samorządu terytorialnego zaliczanych do tytułu dłużnego – kredyty i pożyczki</t>
  </si>
  <si>
    <t>80113</t>
  </si>
  <si>
    <t>80146</t>
  </si>
  <si>
    <t>80149</t>
  </si>
  <si>
    <t>80150</t>
  </si>
  <si>
    <t>Realizacja zadań wymagających stosowania specjalnej organizacji nauki i metod pracy dla dzieci i młodzieży w szkołach podstawowych</t>
  </si>
  <si>
    <t>85205</t>
  </si>
  <si>
    <t>Składki na ubezpieczenie zdrowotne opłacane za osoby pobierające niektóre świadczenia z pomocy społecznej oraz za osoby uczestniczące w zajęciach w centrum integracji społecznej</t>
  </si>
  <si>
    <t>85215</t>
  </si>
  <si>
    <t>Pozostałe zadania w zakresie polityki społecznej</t>
  </si>
  <si>
    <t>854</t>
  </si>
  <si>
    <t>85401</t>
  </si>
  <si>
    <t>85415</t>
  </si>
  <si>
    <t>Pomoc materialna dla uczniów o charakterze socjalnym</t>
  </si>
  <si>
    <t>Składki na ubezpieczenie zdrowotne opłacane za osoby pobierające niektóre świadczenia rodzinne oraz za osoby pobierające zasiłki dla opiekunów</t>
  </si>
  <si>
    <t>90001</t>
  </si>
  <si>
    <t>Gospodarka odpadami komunalnymi</t>
  </si>
  <si>
    <t>90003</t>
  </si>
  <si>
    <t>90013</t>
  </si>
  <si>
    <t>90015</t>
  </si>
  <si>
    <t>92108</t>
  </si>
  <si>
    <t>92116</t>
  </si>
  <si>
    <t>92195</t>
  </si>
  <si>
    <t>926</t>
  </si>
  <si>
    <t>92601</t>
  </si>
  <si>
    <t>92605</t>
  </si>
  <si>
    <t>Zadania w zakresie kultury fizycznej</t>
  </si>
  <si>
    <t>Wydatki ogółem:</t>
  </si>
  <si>
    <t>PLAN WYDATKÓW BUDŻETU GMINY DŁUTÓW NA 2021 ROK</t>
  </si>
  <si>
    <t xml:space="preserve">Tabela Nr 2 </t>
  </si>
  <si>
    <t>wydatki związane z realizacją ich  statutowych zadań</t>
  </si>
  <si>
    <t>wydatki na programy finansowane z udziałem środków, o których mowa w art. 5 ust. 1 pkt 2 i 4</t>
  </si>
  <si>
    <t>Opracowanie zmiany studium uwarunkowań i kierunków zagospodarowania przestrzennego Gminy Dłutów dla części obrębu geodezyjnego Dąbrowa</t>
  </si>
  <si>
    <t>ZESTAWIENIE PLANOWANYCH  DOTACJI UDZIELANYCH Z BUDŻETU                GMINY DŁUTÓW W 2021 ROKU</t>
  </si>
  <si>
    <t>w zł</t>
  </si>
  <si>
    <t>Przychody jednostek samorządu terytorialnego z wynikających z rozliczenia środków określonych w art. 5 ust. 1 pkt 2 ustawy i dotacji na realizację programu, projektu lub zadania finansowanego z udziałem tych środków</t>
  </si>
  <si>
    <t>Dotacje celowe otrzymane z budżetu państwa na realizację zadań bieżących z zakresu administracji rządowej oraz innych zadań zleconych gminie (związkom gmin, związkom powiatowo-gminnym) ustawami, z tego:</t>
  </si>
  <si>
    <t>Dotacje celowe otrzymane z budżetu państwa na realizację zadań bieżących z zakresu administracji rządowej oraz innych zadań zleconych gminie (związkom gmin, związkom powiatowo-gminnym) ustawami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</si>
  <si>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</si>
  <si>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Składki na ubezpieczenie zdrowotne opłacane za osoby pobierające niektóre świadczenia rodzinne, zgodnie z przepisami ustawy o świadczeniach rodzinnych oraz za osoby pobierajace zasiłki dla opiekunów</t>
  </si>
  <si>
    <t xml:space="preserve"> w dziale 852 rozdziale 85203 paragrafie 0830 -   3.900,00 zł</t>
  </si>
  <si>
    <t xml:space="preserve"> w dziale 750 rozdziale 75011 paragrafie 0830 -       88,00 zł</t>
  </si>
  <si>
    <t>Dotacja dla Fundacji Idde Społeczne FIDEES na realizację projektu PRACUŚ</t>
  </si>
  <si>
    <t>PLAN DOCHODÓW  Z  TYTUŁU WYDAWANIA ZEZWOLEŃ NA SPRZEDAŻ ALKOHOLU I  PLAN WYDATKÓW  NA REALIZACJĘ ZADAŃ UJĘTYCH W GMINNYM PROGRAMIE PROFILAKTYKI I ROZWIĄZYWANIA PROBLEMÓW ALKOHOLOWYCH ORAZ GMINNYM PROGRAMIE PRZECIWDZIAŁANIA NARKOMANII NA 2021 ROK</t>
  </si>
  <si>
    <t xml:space="preserve">Docieplenie ścian świetlicy wiejskiej w strażnicy OSP w Orzku </t>
  </si>
  <si>
    <t>75816</t>
  </si>
  <si>
    <t>Wpływy do rozliczenia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</si>
</sst>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57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6"/>
      <color rgb="FF00000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7"/>
      <color rgb="FF000000"/>
      <name val="Arial"/>
      <family val="2"/>
      <charset val="238"/>
    </font>
    <font>
      <sz val="7"/>
      <name val="Arial CE"/>
      <charset val="238"/>
    </font>
    <font>
      <b/>
      <sz val="7"/>
      <color rgb="FF000000"/>
      <name val="Arial"/>
      <family val="2"/>
      <charset val="238"/>
    </font>
    <font>
      <b/>
      <sz val="7"/>
      <name val="Arial CE"/>
      <charset val="238"/>
    </font>
    <font>
      <sz val="7"/>
      <color rgb="FF000000"/>
      <name val="Tahoma"/>
      <family val="2"/>
      <charset val="238"/>
    </font>
    <font>
      <b/>
      <sz val="6"/>
      <name val="Arial CE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 CE"/>
      <charset val="238"/>
    </font>
    <font>
      <b/>
      <i/>
      <sz val="11"/>
      <color indexed="8"/>
      <name val="Arial CE"/>
      <charset val="238"/>
    </font>
    <font>
      <b/>
      <i/>
      <sz val="11"/>
      <name val="Arial CE"/>
      <charset val="238"/>
    </font>
    <font>
      <b/>
      <sz val="12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2" xfId="0" applyFont="1" applyBorder="1"/>
    <xf numFmtId="0" fontId="7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0" fillId="0" borderId="0" xfId="0" applyNumberFormat="1" applyAlignment="1"/>
    <xf numFmtId="3" fontId="6" fillId="0" borderId="0" xfId="0" applyNumberFormat="1" applyFont="1" applyAlignment="1"/>
    <xf numFmtId="0" fontId="0" fillId="0" borderId="0" xfId="0" applyAlignment="1">
      <alignment horizontal="right"/>
    </xf>
    <xf numFmtId="164" fontId="14" fillId="0" borderId="0" xfId="0" applyNumberFormat="1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ill="1"/>
    <xf numFmtId="0" fontId="12" fillId="2" borderId="0" xfId="0" applyFont="1" applyFill="1"/>
    <xf numFmtId="0" fontId="8" fillId="2" borderId="0" xfId="0" applyFont="1" applyFill="1"/>
    <xf numFmtId="0" fontId="6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shrinkToFit="1"/>
    </xf>
    <xf numFmtId="4" fontId="3" fillId="0" borderId="6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shrinkToFit="1"/>
    </xf>
    <xf numFmtId="4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49" fontId="0" fillId="2" borderId="3" xfId="0" applyNumberForma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shrinkToFit="1"/>
    </xf>
    <xf numFmtId="4" fontId="0" fillId="0" borderId="6" xfId="0" applyNumberFormat="1" applyFont="1" applyFill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vertical="center" wrapText="1"/>
    </xf>
    <xf numFmtId="0" fontId="18" fillId="0" borderId="0" xfId="0" applyFont="1"/>
    <xf numFmtId="0" fontId="20" fillId="3" borderId="0" xfId="0" applyNumberFormat="1" applyFont="1" applyFill="1" applyBorder="1" applyAlignment="1" applyProtection="1">
      <alignment horizontal="left"/>
      <protection locked="0"/>
    </xf>
    <xf numFmtId="49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3" fontId="18" fillId="0" borderId="0" xfId="0" applyNumberFormat="1" applyFont="1"/>
    <xf numFmtId="0" fontId="18" fillId="0" borderId="0" xfId="0" applyFont="1" applyAlignment="1">
      <alignment horizontal="right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3" fontId="21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21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NumberFormat="1" applyFont="1" applyFill="1" applyBorder="1" applyAlignment="1" applyProtection="1">
      <alignment horizontal="left"/>
      <protection locked="0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6" fillId="0" borderId="0" xfId="0" applyFont="1" applyBorder="1"/>
    <xf numFmtId="0" fontId="26" fillId="0" borderId="5" xfId="0" applyFont="1" applyBorder="1" applyAlignment="1">
      <alignment wrapText="1"/>
    </xf>
    <xf numFmtId="0" fontId="26" fillId="0" borderId="5" xfId="0" applyFont="1" applyBorder="1" applyAlignment="1">
      <alignment horizontal="right" wrapText="1"/>
    </xf>
    <xf numFmtId="0" fontId="23" fillId="0" borderId="0" xfId="0" applyNumberFormat="1" applyFont="1" applyFill="1" applyBorder="1" applyAlignment="1" applyProtection="1">
      <alignment horizontal="left"/>
      <protection locked="0"/>
    </xf>
    <xf numFmtId="49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24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26" fillId="0" borderId="0" xfId="0" applyNumberFormat="1" applyFont="1"/>
    <xf numFmtId="0" fontId="18" fillId="0" borderId="0" xfId="0" applyFont="1" applyBorder="1" applyAlignment="1">
      <alignment horizontal="center" wrapText="1"/>
    </xf>
    <xf numFmtId="0" fontId="20" fillId="0" borderId="0" xfId="0" applyNumberFormat="1" applyFont="1" applyFill="1" applyBorder="1" applyAlignment="1" applyProtection="1">
      <alignment horizontal="left"/>
      <protection locked="0"/>
    </xf>
    <xf numFmtId="49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0" applyNumberFormat="1" applyFont="1" applyFill="1" applyBorder="1" applyAlignment="1" applyProtection="1">
      <alignment horizontal="left"/>
      <protection locked="0"/>
    </xf>
    <xf numFmtId="49" fontId="2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20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12" xfId="0" applyNumberFormat="1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6" fillId="0" borderId="0" xfId="0" applyNumberFormat="1" applyFont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4" fontId="32" fillId="0" borderId="1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4" fillId="0" borderId="0" xfId="0" applyFont="1"/>
    <xf numFmtId="4" fontId="28" fillId="0" borderId="0" xfId="0" applyNumberFormat="1" applyFont="1" applyAlignment="1">
      <alignment vertical="center"/>
    </xf>
    <xf numFmtId="0" fontId="27" fillId="0" borderId="0" xfId="0" applyFont="1"/>
    <xf numFmtId="0" fontId="35" fillId="0" borderId="0" xfId="0" applyFont="1"/>
    <xf numFmtId="4" fontId="34" fillId="0" borderId="0" xfId="0" applyNumberFormat="1" applyFont="1" applyAlignment="1">
      <alignment vertical="center"/>
    </xf>
    <xf numFmtId="0" fontId="28" fillId="0" borderId="0" xfId="0" applyFont="1" applyAlignment="1">
      <alignment wrapText="1"/>
    </xf>
    <xf numFmtId="0" fontId="27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/>
    </xf>
    <xf numFmtId="4" fontId="35" fillId="0" borderId="1" xfId="0" applyNumberFormat="1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left" vertical="center"/>
    </xf>
    <xf numFmtId="4" fontId="34" fillId="0" borderId="1" xfId="0" applyNumberFormat="1" applyFont="1" applyBorder="1" applyAlignment="1">
      <alignment horizontal="right" vertical="center"/>
    </xf>
    <xf numFmtId="0" fontId="35" fillId="3" borderId="1" xfId="0" applyFont="1" applyFill="1" applyBorder="1" applyAlignment="1">
      <alignment horizontal="left" vertical="center" wrapText="1"/>
    </xf>
    <xf numFmtId="4" fontId="34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35" fillId="0" borderId="1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4" fontId="27" fillId="0" borderId="1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wrapText="1"/>
    </xf>
    <xf numFmtId="4" fontId="35" fillId="0" borderId="0" xfId="0" applyNumberFormat="1" applyFont="1" applyAlignment="1">
      <alignment vertical="center"/>
    </xf>
    <xf numFmtId="0" fontId="36" fillId="0" borderId="0" xfId="0" applyFont="1" applyAlignment="1">
      <alignment wrapText="1"/>
    </xf>
    <xf numFmtId="4" fontId="36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0" fontId="35" fillId="0" borderId="1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38" fillId="0" borderId="0" xfId="0" applyFont="1"/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horizontal="center" vertical="center"/>
    </xf>
    <xf numFmtId="4" fontId="38" fillId="0" borderId="3" xfId="0" applyNumberFormat="1" applyFont="1" applyBorder="1" applyAlignment="1">
      <alignment vertical="center"/>
    </xf>
    <xf numFmtId="4" fontId="38" fillId="0" borderId="1" xfId="0" applyNumberFormat="1" applyFont="1" applyBorder="1" applyAlignment="1">
      <alignment vertical="center"/>
    </xf>
    <xf numFmtId="4" fontId="38" fillId="0" borderId="1" xfId="0" applyNumberFormat="1" applyFont="1" applyFill="1" applyBorder="1" applyAlignment="1">
      <alignment vertical="center"/>
    </xf>
    <xf numFmtId="4" fontId="39" fillId="0" borderId="1" xfId="0" applyNumberFormat="1" applyFont="1" applyBorder="1" applyAlignment="1">
      <alignment vertical="center"/>
    </xf>
    <xf numFmtId="4" fontId="38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" fontId="32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2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40" fillId="0" borderId="12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vertical="center"/>
    </xf>
    <xf numFmtId="0" fontId="46" fillId="4" borderId="0" xfId="0" applyFont="1" applyFill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7" fillId="4" borderId="25" xfId="0" applyFont="1" applyFill="1" applyBorder="1" applyAlignment="1">
      <alignment horizontal="center" vertical="center" wrapText="1"/>
    </xf>
    <xf numFmtId="39" fontId="47" fillId="4" borderId="25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left" vertical="top" wrapText="1"/>
    </xf>
    <xf numFmtId="0" fontId="45" fillId="4" borderId="22" xfId="0" applyFont="1" applyFill="1" applyBorder="1" applyAlignment="1">
      <alignment horizontal="center" vertical="center" wrapText="1"/>
    </xf>
    <xf numFmtId="39" fontId="45" fillId="4" borderId="22" xfId="0" applyNumberFormat="1" applyFont="1" applyFill="1" applyBorder="1" applyAlignment="1">
      <alignment horizontal="right" vertical="center" wrapText="1"/>
    </xf>
    <xf numFmtId="0" fontId="47" fillId="4" borderId="22" xfId="0" applyFont="1" applyFill="1" applyBorder="1" applyAlignment="1">
      <alignment horizontal="center" vertical="center" wrapText="1"/>
    </xf>
    <xf numFmtId="39" fontId="47" fillId="4" borderId="22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left" vertical="top" wrapText="1"/>
    </xf>
    <xf numFmtId="0" fontId="50" fillId="4" borderId="0" xfId="0" applyFont="1" applyFill="1" applyAlignment="1">
      <alignment horizontal="left" vertical="top" wrapText="1"/>
    </xf>
    <xf numFmtId="0" fontId="42" fillId="4" borderId="12" xfId="0" applyFont="1" applyFill="1" applyBorder="1" applyAlignment="1">
      <alignment horizontal="center" vertical="center" wrapText="1"/>
    </xf>
    <xf numFmtId="49" fontId="47" fillId="4" borderId="26" xfId="0" applyNumberFormat="1" applyFont="1" applyFill="1" applyBorder="1" applyAlignment="1">
      <alignment horizontal="left" vertical="center"/>
    </xf>
    <xf numFmtId="0" fontId="48" fillId="0" borderId="26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Alignment="1">
      <alignment horizontal="right" wrapText="1"/>
    </xf>
    <xf numFmtId="4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48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 wrapText="1"/>
    </xf>
    <xf numFmtId="49" fontId="35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42" fillId="4" borderId="12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/>
    </xf>
    <xf numFmtId="4" fontId="22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54" fillId="2" borderId="3" xfId="0" applyNumberFormat="1" applyFont="1" applyFill="1" applyBorder="1" applyAlignment="1">
      <alignment horizontal="center" vertical="center" wrapText="1"/>
    </xf>
    <xf numFmtId="0" fontId="53" fillId="2" borderId="0" xfId="0" applyFont="1" applyFill="1"/>
    <xf numFmtId="0" fontId="13" fillId="2" borderId="0" xfId="0" applyFont="1" applyFill="1"/>
    <xf numFmtId="49" fontId="13" fillId="2" borderId="1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 wrapText="1"/>
    </xf>
    <xf numFmtId="4" fontId="13" fillId="2" borderId="11" xfId="0" applyNumberFormat="1" applyFont="1" applyFill="1" applyBorder="1" applyAlignment="1">
      <alignment horizontal="right" vertical="center" wrapText="1"/>
    </xf>
    <xf numFmtId="49" fontId="53" fillId="2" borderId="1" xfId="0" applyNumberFormat="1" applyFont="1" applyFill="1" applyBorder="1" applyAlignment="1">
      <alignment horizontal="center" vertical="center"/>
    </xf>
    <xf numFmtId="4" fontId="53" fillId="2" borderId="11" xfId="0" applyNumberFormat="1" applyFont="1" applyFill="1" applyBorder="1" applyAlignment="1">
      <alignment horizontal="right" vertical="center" wrapText="1"/>
    </xf>
    <xf numFmtId="4" fontId="53" fillId="0" borderId="11" xfId="0" applyNumberFormat="1" applyFont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49" fontId="53" fillId="0" borderId="1" xfId="0" applyNumberFormat="1" applyFont="1" applyFill="1" applyBorder="1" applyAlignment="1">
      <alignment horizontal="center" vertical="center"/>
    </xf>
    <xf numFmtId="4" fontId="53" fillId="0" borderId="1" xfId="0" applyNumberFormat="1" applyFont="1" applyFill="1" applyBorder="1" applyAlignment="1">
      <alignment horizontal="right" vertical="center" wrapText="1"/>
    </xf>
    <xf numFmtId="0" fontId="53" fillId="0" borderId="0" xfId="0" applyFont="1" applyFill="1" applyAlignment="1">
      <alignment vertical="center"/>
    </xf>
    <xf numFmtId="0" fontId="5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53" fillId="0" borderId="11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55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1" fillId="4" borderId="0" xfId="0" applyFont="1" applyFill="1" applyAlignment="1">
      <alignment horizontal="right" vertical="center" wrapText="1"/>
    </xf>
    <xf numFmtId="0" fontId="42" fillId="4" borderId="22" xfId="0" applyFont="1" applyFill="1" applyBorder="1" applyAlignment="1">
      <alignment horizontal="center" vertical="center" wrapText="1"/>
    </xf>
    <xf numFmtId="0" fontId="42" fillId="4" borderId="23" xfId="0" applyFont="1" applyFill="1" applyBorder="1" applyAlignment="1">
      <alignment horizontal="center" vertical="center" wrapText="1"/>
    </xf>
    <xf numFmtId="0" fontId="42" fillId="4" borderId="22" xfId="0" applyFont="1" applyFill="1" applyBorder="1" applyAlignment="1">
      <alignment horizontal="left" vertical="center" wrapText="1"/>
    </xf>
    <xf numFmtId="0" fontId="42" fillId="4" borderId="23" xfId="0" applyFont="1" applyFill="1" applyBorder="1" applyAlignment="1">
      <alignment horizontal="left" vertical="center" wrapText="1"/>
    </xf>
    <xf numFmtId="0" fontId="42" fillId="4" borderId="24" xfId="0" applyFont="1" applyFill="1" applyBorder="1" applyAlignment="1">
      <alignment horizontal="center" vertical="center" wrapText="1"/>
    </xf>
    <xf numFmtId="0" fontId="42" fillId="4" borderId="28" xfId="0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/>
    </xf>
    <xf numFmtId="49" fontId="52" fillId="4" borderId="0" xfId="0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42" fillId="4" borderId="12" xfId="0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42" fillId="4" borderId="30" xfId="0" applyFont="1" applyFill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right" wrapText="1"/>
    </xf>
    <xf numFmtId="0" fontId="45" fillId="4" borderId="22" xfId="0" applyFont="1" applyFill="1" applyBorder="1" applyAlignment="1">
      <alignment horizontal="left" vertical="center" wrapText="1"/>
    </xf>
    <xf numFmtId="39" fontId="45" fillId="4" borderId="22" xfId="0" applyNumberFormat="1" applyFont="1" applyFill="1" applyBorder="1" applyAlignment="1">
      <alignment horizontal="right" vertical="center" wrapText="1"/>
    </xf>
    <xf numFmtId="0" fontId="42" fillId="4" borderId="27" xfId="0" applyFont="1" applyFill="1" applyBorder="1" applyAlignment="1">
      <alignment horizontal="center" vertical="center" wrapText="1"/>
    </xf>
    <xf numFmtId="0" fontId="42" fillId="4" borderId="29" xfId="0" applyFont="1" applyFill="1" applyBorder="1" applyAlignment="1">
      <alignment horizontal="center" vertical="center" wrapText="1"/>
    </xf>
    <xf numFmtId="0" fontId="42" fillId="4" borderId="34" xfId="0" applyFont="1" applyFill="1" applyBorder="1" applyAlignment="1">
      <alignment horizontal="left" vertical="center" wrapText="1"/>
    </xf>
    <xf numFmtId="0" fontId="42" fillId="4" borderId="35" xfId="0" applyFont="1" applyFill="1" applyBorder="1" applyAlignment="1">
      <alignment horizontal="left" vertical="center" wrapText="1"/>
    </xf>
    <xf numFmtId="0" fontId="42" fillId="4" borderId="36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left" vertical="center" wrapText="1"/>
    </xf>
    <xf numFmtId="39" fontId="47" fillId="4" borderId="25" xfId="0" applyNumberFormat="1" applyFont="1" applyFill="1" applyBorder="1" applyAlignment="1">
      <alignment horizontal="right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4" borderId="22" xfId="0" applyFont="1" applyFill="1" applyBorder="1" applyAlignment="1">
      <alignment horizontal="left" vertical="center" wrapText="1"/>
    </xf>
    <xf numFmtId="39" fontId="47" fillId="4" borderId="22" xfId="0" applyNumberFormat="1" applyFont="1" applyFill="1" applyBorder="1" applyAlignment="1">
      <alignment horizontal="right" vertical="center" wrapText="1"/>
    </xf>
    <xf numFmtId="0" fontId="47" fillId="4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43" fillId="0" borderId="0" xfId="0" applyFont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5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13" fillId="2" borderId="15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3" fillId="2" borderId="15" xfId="0" applyFont="1" applyFill="1" applyBorder="1" applyAlignment="1">
      <alignment horizontal="left" vertical="center" wrapText="1"/>
    </xf>
    <xf numFmtId="0" fontId="53" fillId="2" borderId="16" xfId="0" applyFont="1" applyFill="1" applyBorder="1" applyAlignment="1">
      <alignment horizontal="left" vertical="center" wrapText="1"/>
    </xf>
    <xf numFmtId="0" fontId="53" fillId="2" borderId="1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4" fontId="56" fillId="2" borderId="15" xfId="0" applyNumberFormat="1" applyFont="1" applyFill="1" applyBorder="1" applyAlignment="1">
      <alignment horizontal="center" vertical="center" wrapText="1"/>
    </xf>
    <xf numFmtId="4" fontId="56" fillId="2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>
      <alignment horizontal="center" wrapText="1"/>
    </xf>
    <xf numFmtId="0" fontId="28" fillId="0" borderId="0" xfId="0" applyFont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27" fillId="0" borderId="1" xfId="0" applyFont="1" applyBorder="1"/>
    <xf numFmtId="0" fontId="2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7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27" fillId="0" borderId="3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9" fontId="2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49" fontId="2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4" fontId="5" fillId="0" borderId="0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4" fillId="0" borderId="7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 wrapText="1" indent="2"/>
    </xf>
    <xf numFmtId="0" fontId="4" fillId="0" borderId="8" xfId="0" applyFont="1" applyBorder="1" applyAlignment="1">
      <alignment horizontal="left" wrapText="1" indent="2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9"/>
  <sheetViews>
    <sheetView zoomScaleNormal="100" workbookViewId="0">
      <pane ySplit="4" topLeftCell="A53" activePane="bottomLeft" state="frozen"/>
      <selection pane="bottomLeft" activeCell="J50" sqref="J50"/>
    </sheetView>
  </sheetViews>
  <sheetFormatPr defaultRowHeight="12.75"/>
  <cols>
    <col min="1" max="1" width="5" style="155" customWidth="1"/>
    <col min="2" max="2" width="8.140625" style="155" customWidth="1"/>
    <col min="3" max="3" width="7" style="155" customWidth="1"/>
    <col min="4" max="4" width="38.85546875" style="154" customWidth="1"/>
    <col min="5" max="5" width="13.5703125" style="154" customWidth="1"/>
    <col min="6" max="6" width="13.140625" style="154" customWidth="1"/>
    <col min="7" max="7" width="9.7109375" style="154" customWidth="1"/>
    <col min="8" max="8" width="13.28515625" style="122" customWidth="1"/>
    <col min="9" max="9" width="15.7109375" style="155" customWidth="1"/>
    <col min="10" max="10" width="11.5703125" style="155" customWidth="1"/>
    <col min="11" max="11" width="15.42578125" style="155" customWidth="1"/>
    <col min="12" max="16384" width="9.140625" style="155"/>
  </cols>
  <sheetData>
    <row r="1" spans="1:17">
      <c r="F1" s="390" t="s">
        <v>130</v>
      </c>
      <c r="G1" s="391"/>
      <c r="H1" s="391"/>
    </row>
    <row r="2" spans="1:17" ht="21.75" customHeight="1">
      <c r="A2" s="392" t="s">
        <v>327</v>
      </c>
      <c r="B2" s="393"/>
      <c r="C2" s="393"/>
      <c r="D2" s="393"/>
      <c r="E2" s="393"/>
      <c r="F2" s="393"/>
      <c r="G2" s="393"/>
      <c r="H2" s="393"/>
      <c r="J2" s="354" t="s">
        <v>467</v>
      </c>
    </row>
    <row r="3" spans="1:17" s="78" customFormat="1">
      <c r="A3" s="202" t="s">
        <v>0</v>
      </c>
      <c r="B3" s="203" t="s">
        <v>1</v>
      </c>
      <c r="C3" s="158" t="s">
        <v>192</v>
      </c>
      <c r="D3" s="157" t="s">
        <v>2</v>
      </c>
      <c r="E3" s="394" t="s">
        <v>3</v>
      </c>
      <c r="F3" s="395"/>
      <c r="G3" s="395"/>
      <c r="H3" s="159"/>
      <c r="I3" s="398" t="s">
        <v>125</v>
      </c>
      <c r="J3" s="399"/>
      <c r="K3" s="77"/>
    </row>
    <row r="4" spans="1:17" s="78" customFormat="1">
      <c r="A4" s="160"/>
      <c r="B4" s="161"/>
      <c r="C4" s="160"/>
      <c r="D4" s="162"/>
      <c r="E4" s="162" t="s">
        <v>5</v>
      </c>
      <c r="F4" s="160" t="s">
        <v>6</v>
      </c>
      <c r="G4" s="163" t="s">
        <v>7</v>
      </c>
      <c r="H4" s="160" t="s">
        <v>4</v>
      </c>
      <c r="I4" s="79" t="s">
        <v>127</v>
      </c>
      <c r="J4" s="80" t="s">
        <v>126</v>
      </c>
    </row>
    <row r="5" spans="1:17" s="91" customFormat="1" ht="18" customHeight="1">
      <c r="A5" s="81" t="s">
        <v>121</v>
      </c>
      <c r="B5" s="82"/>
      <c r="C5" s="83"/>
      <c r="D5" s="84" t="s">
        <v>8</v>
      </c>
      <c r="E5" s="85">
        <f>E6</f>
        <v>3500</v>
      </c>
      <c r="F5" s="86"/>
      <c r="G5" s="87"/>
      <c r="H5" s="88">
        <f>SUM(E5:G5)</f>
        <v>3500</v>
      </c>
      <c r="I5" s="85">
        <f>SUM(F5:H5)</f>
        <v>3500</v>
      </c>
      <c r="J5" s="89"/>
      <c r="K5" s="90"/>
      <c r="L5" s="90"/>
      <c r="M5" s="90"/>
      <c r="N5" s="90"/>
      <c r="O5" s="90"/>
      <c r="P5" s="90"/>
      <c r="Q5" s="90"/>
    </row>
    <row r="6" spans="1:17" s="91" customFormat="1" ht="15" customHeight="1">
      <c r="A6" s="83"/>
      <c r="B6" s="92" t="s">
        <v>122</v>
      </c>
      <c r="C6" s="81"/>
      <c r="D6" s="84" t="s">
        <v>11</v>
      </c>
      <c r="E6" s="85">
        <f>E7</f>
        <v>3500</v>
      </c>
      <c r="F6" s="86"/>
      <c r="G6" s="87"/>
      <c r="H6" s="88">
        <f>SUM(E6:G6)</f>
        <v>3500</v>
      </c>
      <c r="I6" s="85">
        <f>SUM(F6:H6)</f>
        <v>3500</v>
      </c>
      <c r="J6" s="89"/>
      <c r="K6" s="90"/>
      <c r="L6" s="90"/>
      <c r="M6" s="90"/>
      <c r="N6" s="90"/>
      <c r="O6" s="90"/>
      <c r="P6" s="90"/>
      <c r="Q6" s="90"/>
    </row>
    <row r="7" spans="1:17" s="101" customFormat="1" ht="84" customHeight="1">
      <c r="A7" s="93"/>
      <c r="B7" s="94"/>
      <c r="C7" s="95" t="s">
        <v>24</v>
      </c>
      <c r="D7" s="46" t="s">
        <v>216</v>
      </c>
      <c r="E7" s="96">
        <v>3500</v>
      </c>
      <c r="F7" s="97"/>
      <c r="G7" s="98"/>
      <c r="H7" s="164">
        <f>SUM(E7:G7)</f>
        <v>3500</v>
      </c>
      <c r="I7" s="165">
        <f>SUM(H7)</f>
        <v>3500</v>
      </c>
      <c r="J7" s="99"/>
      <c r="K7" s="100"/>
      <c r="L7" s="100"/>
      <c r="M7" s="100"/>
      <c r="N7" s="100"/>
      <c r="O7" s="100"/>
      <c r="P7" s="100"/>
      <c r="Q7" s="100"/>
    </row>
    <row r="8" spans="1:17" s="156" customFormat="1" ht="17.25" customHeight="1">
      <c r="A8" s="65" t="s">
        <v>14</v>
      </c>
      <c r="B8" s="65"/>
      <c r="C8" s="65"/>
      <c r="D8" s="66" t="s">
        <v>15</v>
      </c>
      <c r="E8" s="67">
        <f>SUM(E9+E11)</f>
        <v>1076400</v>
      </c>
      <c r="F8" s="67">
        <f t="shared" ref="F8:G8" si="0">F9</f>
        <v>0</v>
      </c>
      <c r="G8" s="67">
        <f t="shared" si="0"/>
        <v>45000</v>
      </c>
      <c r="H8" s="67">
        <f>SUM(H9+H11)</f>
        <v>1121400</v>
      </c>
      <c r="I8" s="67">
        <f t="shared" ref="I8:J8" si="1">SUM(I9+I11)</f>
        <v>45000</v>
      </c>
      <c r="J8" s="67">
        <f t="shared" si="1"/>
        <v>1076400</v>
      </c>
    </row>
    <row r="9" spans="1:17" s="156" customFormat="1" ht="17.25" customHeight="1">
      <c r="A9" s="65"/>
      <c r="B9" s="65" t="s">
        <v>16</v>
      </c>
      <c r="C9" s="65"/>
      <c r="D9" s="66" t="s">
        <v>17</v>
      </c>
      <c r="E9" s="67"/>
      <c r="F9" s="67"/>
      <c r="G9" s="67">
        <f>SUM(G10)</f>
        <v>45000</v>
      </c>
      <c r="H9" s="68">
        <f>SUM(E9+F9+G9)</f>
        <v>45000</v>
      </c>
      <c r="I9" s="43">
        <f>H9</f>
        <v>45000</v>
      </c>
      <c r="J9" s="43"/>
    </row>
    <row r="10" spans="1:17" ht="51">
      <c r="A10" s="45"/>
      <c r="B10" s="45"/>
      <c r="C10" s="45" t="s">
        <v>18</v>
      </c>
      <c r="D10" s="46" t="s">
        <v>19</v>
      </c>
      <c r="E10" s="47"/>
      <c r="F10" s="47"/>
      <c r="G10" s="47">
        <v>45000</v>
      </c>
      <c r="H10" s="48">
        <f>SUM(E10+F10+G10)</f>
        <v>45000</v>
      </c>
      <c r="I10" s="49">
        <f>H10</f>
        <v>45000</v>
      </c>
      <c r="J10" s="49"/>
    </row>
    <row r="11" spans="1:17" s="75" customFormat="1">
      <c r="A11" s="310"/>
      <c r="B11" s="310" t="s">
        <v>385</v>
      </c>
      <c r="C11" s="310"/>
      <c r="D11" s="107" t="s">
        <v>11</v>
      </c>
      <c r="E11" s="108">
        <f>SUM(E12)</f>
        <v>1076400</v>
      </c>
      <c r="F11" s="108"/>
      <c r="G11" s="108"/>
      <c r="H11" s="109">
        <f>SUM(H12)</f>
        <v>1076400</v>
      </c>
      <c r="I11" s="109"/>
      <c r="J11" s="109">
        <f t="shared" ref="J11" si="2">SUM(J12)</f>
        <v>1076400</v>
      </c>
    </row>
    <row r="12" spans="1:17" s="309" customFormat="1" ht="89.25">
      <c r="A12" s="45"/>
      <c r="B12" s="45"/>
      <c r="C12" s="245" t="s">
        <v>300</v>
      </c>
      <c r="D12" s="237" t="s">
        <v>301</v>
      </c>
      <c r="E12" s="47">
        <v>1076400</v>
      </c>
      <c r="F12" s="47"/>
      <c r="G12" s="47"/>
      <c r="H12" s="48">
        <v>1076400</v>
      </c>
      <c r="I12" s="49"/>
      <c r="J12" s="49">
        <f>SUM(H12)</f>
        <v>1076400</v>
      </c>
    </row>
    <row r="13" spans="1:17" s="309" customFormat="1">
      <c r="A13" s="45"/>
      <c r="B13" s="45"/>
      <c r="C13" s="45"/>
      <c r="D13" s="46"/>
      <c r="E13" s="47"/>
      <c r="F13" s="47"/>
      <c r="G13" s="47"/>
      <c r="H13" s="48"/>
      <c r="I13" s="49"/>
      <c r="J13" s="49"/>
    </row>
    <row r="14" spans="1:17" s="156" customFormat="1" ht="21" customHeight="1">
      <c r="A14" s="65" t="s">
        <v>20</v>
      </c>
      <c r="B14" s="65"/>
      <c r="C14" s="65"/>
      <c r="D14" s="66" t="s">
        <v>21</v>
      </c>
      <c r="E14" s="67">
        <f>SUM(E15)</f>
        <v>148000</v>
      </c>
      <c r="F14" s="67"/>
      <c r="G14" s="67"/>
      <c r="H14" s="102">
        <f>SUM(H15)</f>
        <v>148000</v>
      </c>
      <c r="I14" s="102">
        <f>SUM(I15)</f>
        <v>88000</v>
      </c>
      <c r="J14" s="102">
        <f>SUM(J15)</f>
        <v>60000</v>
      </c>
    </row>
    <row r="15" spans="1:17" s="156" customFormat="1" ht="21" customHeight="1">
      <c r="A15" s="65"/>
      <c r="B15" s="65" t="s">
        <v>22</v>
      </c>
      <c r="C15" s="65"/>
      <c r="D15" s="66" t="s">
        <v>23</v>
      </c>
      <c r="E15" s="67">
        <f>SUM(E16:E20)</f>
        <v>148000</v>
      </c>
      <c r="F15" s="67"/>
      <c r="G15" s="67"/>
      <c r="H15" s="68">
        <f>SUM(H16:H20)</f>
        <v>148000</v>
      </c>
      <c r="I15" s="68">
        <f>SUM(I16:I20)</f>
        <v>88000</v>
      </c>
      <c r="J15" s="43">
        <f>SUM(J16:J20)</f>
        <v>60000</v>
      </c>
    </row>
    <row r="16" spans="1:17" s="156" customFormat="1" ht="25.5">
      <c r="A16" s="45"/>
      <c r="B16" s="45"/>
      <c r="C16" s="45" t="s">
        <v>231</v>
      </c>
      <c r="D16" s="52" t="s">
        <v>232</v>
      </c>
      <c r="E16" s="111">
        <v>6800</v>
      </c>
      <c r="F16" s="47"/>
      <c r="G16" s="47"/>
      <c r="H16" s="48">
        <f t="shared" ref="H16:H20" si="3">SUM(E16+F16+G16)</f>
        <v>6800</v>
      </c>
      <c r="I16" s="49">
        <f>SUM(F16+G16+H16)</f>
        <v>6800</v>
      </c>
      <c r="J16" s="43"/>
    </row>
    <row r="17" spans="1:10" ht="76.5">
      <c r="A17" s="45"/>
      <c r="B17" s="45"/>
      <c r="C17" s="45" t="s">
        <v>24</v>
      </c>
      <c r="D17" s="46" t="s">
        <v>216</v>
      </c>
      <c r="E17" s="111">
        <v>57000</v>
      </c>
      <c r="F17" s="47"/>
      <c r="G17" s="47"/>
      <c r="H17" s="48">
        <f t="shared" si="3"/>
        <v>57000</v>
      </c>
      <c r="I17" s="49">
        <f>SUM(F17+G17+H17)</f>
        <v>57000</v>
      </c>
      <c r="J17" s="49"/>
    </row>
    <row r="18" spans="1:10" ht="41.25" customHeight="1">
      <c r="A18" s="45"/>
      <c r="B18" s="45"/>
      <c r="C18" s="45" t="s">
        <v>119</v>
      </c>
      <c r="D18" s="46" t="s">
        <v>175</v>
      </c>
      <c r="E18" s="53">
        <v>60000</v>
      </c>
      <c r="F18" s="47"/>
      <c r="G18" s="47"/>
      <c r="H18" s="48">
        <f t="shared" si="3"/>
        <v>60000</v>
      </c>
      <c r="I18" s="49"/>
      <c r="J18" s="49">
        <f>SUM(G18+H18+I18)</f>
        <v>60000</v>
      </c>
    </row>
    <row r="19" spans="1:10" s="55" customFormat="1" ht="15.75" customHeight="1">
      <c r="A19" s="51"/>
      <c r="B19" s="51"/>
      <c r="C19" s="51" t="s">
        <v>12</v>
      </c>
      <c r="D19" s="52" t="s">
        <v>13</v>
      </c>
      <c r="E19" s="53">
        <v>24000</v>
      </c>
      <c r="F19" s="53"/>
      <c r="G19" s="53"/>
      <c r="H19" s="48">
        <f t="shared" si="3"/>
        <v>24000</v>
      </c>
      <c r="I19" s="54">
        <f>SUM(H19)</f>
        <v>24000</v>
      </c>
      <c r="J19" s="54"/>
    </row>
    <row r="20" spans="1:10" ht="18.75" customHeight="1">
      <c r="A20" s="45"/>
      <c r="B20" s="45"/>
      <c r="C20" s="45" t="s">
        <v>32</v>
      </c>
      <c r="D20" s="46" t="s">
        <v>217</v>
      </c>
      <c r="E20" s="47">
        <v>200</v>
      </c>
      <c r="F20" s="47"/>
      <c r="G20" s="50"/>
      <c r="H20" s="48">
        <f t="shared" si="3"/>
        <v>200</v>
      </c>
      <c r="I20" s="49">
        <f>SUM(F20+G20+H20)</f>
        <v>200</v>
      </c>
      <c r="J20" s="49"/>
    </row>
    <row r="21" spans="1:10" s="156" customFormat="1" ht="17.25" customHeight="1">
      <c r="A21" s="65" t="s">
        <v>26</v>
      </c>
      <c r="B21" s="65"/>
      <c r="C21" s="65"/>
      <c r="D21" s="66" t="s">
        <v>27</v>
      </c>
      <c r="E21" s="67">
        <f>E22</f>
        <v>3</v>
      </c>
      <c r="F21" s="67">
        <f>F22</f>
        <v>51448</v>
      </c>
      <c r="G21" s="67"/>
      <c r="H21" s="67">
        <f>H22</f>
        <v>51451</v>
      </c>
      <c r="I21" s="67">
        <f>I22</f>
        <v>51451</v>
      </c>
      <c r="J21" s="67"/>
    </row>
    <row r="22" spans="1:10" s="156" customFormat="1" ht="16.5" customHeight="1">
      <c r="A22" s="65"/>
      <c r="B22" s="65" t="s">
        <v>28</v>
      </c>
      <c r="C22" s="65"/>
      <c r="D22" s="66" t="s">
        <v>29</v>
      </c>
      <c r="E22" s="67">
        <f>SUM(E23:E27)</f>
        <v>3</v>
      </c>
      <c r="F22" s="67">
        <f>SUM(F23)</f>
        <v>51448</v>
      </c>
      <c r="G22" s="67"/>
      <c r="H22" s="67">
        <f>SUM(E22:G22)</f>
        <v>51451</v>
      </c>
      <c r="I22" s="67">
        <f>SUM(I23+I27)</f>
        <v>51451</v>
      </c>
      <c r="J22" s="43"/>
    </row>
    <row r="23" spans="1:10" ht="69" customHeight="1">
      <c r="A23" s="45"/>
      <c r="B23" s="45"/>
      <c r="C23" s="45" t="s">
        <v>30</v>
      </c>
      <c r="D23" s="46" t="s">
        <v>469</v>
      </c>
      <c r="E23" s="47"/>
      <c r="F23" s="47">
        <f>SUM(F24:F26)</f>
        <v>51448</v>
      </c>
      <c r="G23" s="47"/>
      <c r="H23" s="48">
        <f>SUM(E23:G23)</f>
        <v>51448</v>
      </c>
      <c r="I23" s="99">
        <f>SUM(H23)</f>
        <v>51448</v>
      </c>
      <c r="J23" s="49"/>
    </row>
    <row r="24" spans="1:10" s="76" customFormat="1" ht="22.5" customHeight="1">
      <c r="A24" s="103"/>
      <c r="B24" s="103"/>
      <c r="C24" s="103"/>
      <c r="D24" s="104" t="s">
        <v>233</v>
      </c>
      <c r="E24" s="105"/>
      <c r="F24" s="105">
        <v>21909</v>
      </c>
      <c r="G24" s="105"/>
      <c r="H24" s="204">
        <f t="shared" ref="H24:H25" si="4">SUM(E24:G24)</f>
        <v>21909</v>
      </c>
      <c r="I24" s="205">
        <f t="shared" ref="I24:I25" si="5">SUM(H24)</f>
        <v>21909</v>
      </c>
      <c r="J24" s="74"/>
    </row>
    <row r="25" spans="1:10" s="76" customFormat="1" ht="33.75" customHeight="1">
      <c r="A25" s="103"/>
      <c r="B25" s="103"/>
      <c r="C25" s="103"/>
      <c r="D25" s="104" t="s">
        <v>264</v>
      </c>
      <c r="E25" s="105"/>
      <c r="F25" s="105">
        <v>29339</v>
      </c>
      <c r="G25" s="105"/>
      <c r="H25" s="204">
        <f t="shared" si="4"/>
        <v>29339</v>
      </c>
      <c r="I25" s="205">
        <f t="shared" si="5"/>
        <v>29339</v>
      </c>
      <c r="J25" s="74"/>
    </row>
    <row r="26" spans="1:10" s="76" customFormat="1" ht="20.25" customHeight="1">
      <c r="A26" s="103"/>
      <c r="B26" s="103"/>
      <c r="C26" s="103"/>
      <c r="D26" s="104" t="s">
        <v>263</v>
      </c>
      <c r="E26" s="105"/>
      <c r="F26" s="105">
        <v>200</v>
      </c>
      <c r="G26" s="105"/>
      <c r="H26" s="204">
        <f>SUM(F26)</f>
        <v>200</v>
      </c>
      <c r="I26" s="205">
        <f>SUM(F26)</f>
        <v>200</v>
      </c>
      <c r="J26" s="74"/>
    </row>
    <row r="27" spans="1:10" ht="51">
      <c r="A27" s="45"/>
      <c r="B27" s="45"/>
      <c r="C27" s="45" t="s">
        <v>31</v>
      </c>
      <c r="D27" s="46" t="s">
        <v>226</v>
      </c>
      <c r="E27" s="47">
        <v>3</v>
      </c>
      <c r="F27" s="47"/>
      <c r="G27" s="47"/>
      <c r="H27" s="48">
        <f t="shared" ref="H27" si="6">SUM(E27+F27+G27)</f>
        <v>3</v>
      </c>
      <c r="I27" s="49">
        <f>SUM(F27+G27+H27)</f>
        <v>3</v>
      </c>
      <c r="J27" s="49"/>
    </row>
    <row r="28" spans="1:10" s="156" customFormat="1" ht="43.5" customHeight="1">
      <c r="A28" s="65" t="s">
        <v>33</v>
      </c>
      <c r="B28" s="65"/>
      <c r="C28" s="65"/>
      <c r="D28" s="66" t="s">
        <v>34</v>
      </c>
      <c r="E28" s="67"/>
      <c r="F28" s="67">
        <f>SUM(F29)</f>
        <v>938</v>
      </c>
      <c r="G28" s="67"/>
      <c r="H28" s="68">
        <f t="shared" ref="H28:H30" si="7">SUM(E28+F28+G28)</f>
        <v>938</v>
      </c>
      <c r="I28" s="43">
        <f t="shared" ref="I28:I30" si="8">SUM(H28)</f>
        <v>938</v>
      </c>
      <c r="J28" s="43"/>
    </row>
    <row r="29" spans="1:10" s="156" customFormat="1" ht="33" customHeight="1">
      <c r="A29" s="65"/>
      <c r="B29" s="65" t="s">
        <v>35</v>
      </c>
      <c r="C29" s="65"/>
      <c r="D29" s="66" t="s">
        <v>36</v>
      </c>
      <c r="E29" s="67"/>
      <c r="F29" s="67">
        <f>SUM(F30)</f>
        <v>938</v>
      </c>
      <c r="G29" s="67"/>
      <c r="H29" s="68">
        <f t="shared" si="7"/>
        <v>938</v>
      </c>
      <c r="I29" s="43">
        <f t="shared" si="8"/>
        <v>938</v>
      </c>
      <c r="J29" s="43"/>
    </row>
    <row r="30" spans="1:10" ht="72.75" customHeight="1">
      <c r="A30" s="45"/>
      <c r="B30" s="45"/>
      <c r="C30" s="45" t="s">
        <v>30</v>
      </c>
      <c r="D30" s="46" t="s">
        <v>470</v>
      </c>
      <c r="E30" s="47"/>
      <c r="F30" s="47">
        <v>938</v>
      </c>
      <c r="G30" s="47"/>
      <c r="H30" s="48">
        <f t="shared" si="7"/>
        <v>938</v>
      </c>
      <c r="I30" s="49">
        <f t="shared" si="8"/>
        <v>938</v>
      </c>
      <c r="J30" s="49"/>
    </row>
    <row r="31" spans="1:10" s="156" customFormat="1" ht="69" customHeight="1">
      <c r="A31" s="65" t="s">
        <v>38</v>
      </c>
      <c r="B31" s="65"/>
      <c r="C31" s="65"/>
      <c r="D31" s="66" t="s">
        <v>39</v>
      </c>
      <c r="E31" s="67">
        <f>SUM(E32+E34+E40+E50+E55)</f>
        <v>7073354</v>
      </c>
      <c r="F31" s="67"/>
      <c r="G31" s="67"/>
      <c r="H31" s="102">
        <f>SUM(H32+H34+H40+H50+H55)</f>
        <v>7073354</v>
      </c>
      <c r="I31" s="67">
        <f>SUM(I32+I34+I40+I50+I55)</f>
        <v>7073354</v>
      </c>
      <c r="J31" s="67">
        <f>SUM(J32+J34+J40+J50+J55)</f>
        <v>0</v>
      </c>
    </row>
    <row r="32" spans="1:10" s="156" customFormat="1" ht="27.75" customHeight="1">
      <c r="A32" s="65"/>
      <c r="B32" s="65" t="s">
        <v>40</v>
      </c>
      <c r="C32" s="65"/>
      <c r="D32" s="66" t="s">
        <v>41</v>
      </c>
      <c r="E32" s="67">
        <f>SUM(E33)</f>
        <v>12000</v>
      </c>
      <c r="F32" s="67"/>
      <c r="G32" s="67"/>
      <c r="H32" s="68">
        <f t="shared" ref="H32:H40" si="9">SUM(E32+F32+G32)</f>
        <v>12000</v>
      </c>
      <c r="I32" s="43">
        <f t="shared" ref="I32:I40" si="10">SUM(F32+G32+H32)</f>
        <v>12000</v>
      </c>
      <c r="J32" s="43"/>
    </row>
    <row r="33" spans="1:10" ht="42.75" customHeight="1">
      <c r="A33" s="45"/>
      <c r="B33" s="45"/>
      <c r="C33" s="45" t="s">
        <v>42</v>
      </c>
      <c r="D33" s="46" t="s">
        <v>269</v>
      </c>
      <c r="E33" s="47">
        <v>12000</v>
      </c>
      <c r="F33" s="47"/>
      <c r="G33" s="47"/>
      <c r="H33" s="48">
        <f t="shared" si="9"/>
        <v>12000</v>
      </c>
      <c r="I33" s="49">
        <f t="shared" si="10"/>
        <v>12000</v>
      </c>
      <c r="J33" s="49"/>
    </row>
    <row r="34" spans="1:10" s="156" customFormat="1" ht="63.75">
      <c r="A34" s="65"/>
      <c r="B34" s="65" t="s">
        <v>43</v>
      </c>
      <c r="C34" s="65"/>
      <c r="D34" s="66" t="s">
        <v>90</v>
      </c>
      <c r="E34" s="67">
        <f>SUM(E35:E39)</f>
        <v>815680</v>
      </c>
      <c r="F34" s="67"/>
      <c r="G34" s="67"/>
      <c r="H34" s="68">
        <f t="shared" si="9"/>
        <v>815680</v>
      </c>
      <c r="I34" s="43">
        <f t="shared" si="10"/>
        <v>815680</v>
      </c>
      <c r="J34" s="43"/>
    </row>
    <row r="35" spans="1:10">
      <c r="A35" s="45"/>
      <c r="B35" s="45"/>
      <c r="C35" s="45" t="s">
        <v>44</v>
      </c>
      <c r="D35" s="46" t="s">
        <v>218</v>
      </c>
      <c r="E35" s="47">
        <v>542000</v>
      </c>
      <c r="F35" s="47"/>
      <c r="G35" s="47"/>
      <c r="H35" s="48">
        <f t="shared" si="9"/>
        <v>542000</v>
      </c>
      <c r="I35" s="49">
        <f t="shared" si="10"/>
        <v>542000</v>
      </c>
      <c r="J35" s="49"/>
    </row>
    <row r="36" spans="1:10">
      <c r="A36" s="45"/>
      <c r="B36" s="45"/>
      <c r="C36" s="45" t="s">
        <v>45</v>
      </c>
      <c r="D36" s="46" t="s">
        <v>219</v>
      </c>
      <c r="E36" s="111">
        <v>1570</v>
      </c>
      <c r="F36" s="47"/>
      <c r="G36" s="47"/>
      <c r="H36" s="48">
        <f t="shared" si="9"/>
        <v>1570</v>
      </c>
      <c r="I36" s="49">
        <f t="shared" si="10"/>
        <v>1570</v>
      </c>
      <c r="J36" s="49"/>
    </row>
    <row r="37" spans="1:10">
      <c r="A37" s="45"/>
      <c r="B37" s="45"/>
      <c r="C37" s="45" t="s">
        <v>46</v>
      </c>
      <c r="D37" s="46" t="s">
        <v>220</v>
      </c>
      <c r="E37" s="111">
        <v>116600</v>
      </c>
      <c r="F37" s="47"/>
      <c r="G37" s="47"/>
      <c r="H37" s="48">
        <f t="shared" si="9"/>
        <v>116600</v>
      </c>
      <c r="I37" s="49">
        <f t="shared" si="10"/>
        <v>116600</v>
      </c>
      <c r="J37" s="49"/>
    </row>
    <row r="38" spans="1:10" ht="24.75" customHeight="1">
      <c r="A38" s="45"/>
      <c r="B38" s="45"/>
      <c r="C38" s="45" t="s">
        <v>47</v>
      </c>
      <c r="D38" s="46" t="s">
        <v>221</v>
      </c>
      <c r="E38" s="47">
        <v>3510</v>
      </c>
      <c r="F38" s="47"/>
      <c r="G38" s="47"/>
      <c r="H38" s="48">
        <f t="shared" si="9"/>
        <v>3510</v>
      </c>
      <c r="I38" s="49">
        <f t="shared" si="10"/>
        <v>3510</v>
      </c>
      <c r="J38" s="49"/>
    </row>
    <row r="39" spans="1:10" ht="25.5">
      <c r="A39" s="45"/>
      <c r="B39" s="45"/>
      <c r="C39" s="45" t="s">
        <v>117</v>
      </c>
      <c r="D39" s="46" t="s">
        <v>118</v>
      </c>
      <c r="E39" s="47">
        <v>152000</v>
      </c>
      <c r="F39" s="47"/>
      <c r="G39" s="47"/>
      <c r="H39" s="48">
        <f t="shared" si="9"/>
        <v>152000</v>
      </c>
      <c r="I39" s="49">
        <f t="shared" si="10"/>
        <v>152000</v>
      </c>
      <c r="J39" s="49"/>
    </row>
    <row r="40" spans="1:10" s="156" customFormat="1" ht="69.75" customHeight="1">
      <c r="A40" s="65"/>
      <c r="B40" s="65" t="s">
        <v>91</v>
      </c>
      <c r="C40" s="65"/>
      <c r="D40" s="66" t="s">
        <v>109</v>
      </c>
      <c r="E40" s="67">
        <f>SUM(E41:E49)</f>
        <v>1712300</v>
      </c>
      <c r="F40" s="67"/>
      <c r="G40" s="67"/>
      <c r="H40" s="68">
        <f t="shared" si="9"/>
        <v>1712300</v>
      </c>
      <c r="I40" s="43">
        <f t="shared" si="10"/>
        <v>1712300</v>
      </c>
      <c r="J40" s="43"/>
    </row>
    <row r="41" spans="1:10">
      <c r="A41" s="45"/>
      <c r="B41" s="45"/>
      <c r="C41" s="45" t="s">
        <v>44</v>
      </c>
      <c r="D41" s="46" t="s">
        <v>218</v>
      </c>
      <c r="E41" s="47">
        <v>930000</v>
      </c>
      <c r="F41" s="47"/>
      <c r="G41" s="47"/>
      <c r="H41" s="48">
        <f t="shared" ref="H41:I49" si="11">SUM(E41+F41+G41)</f>
        <v>930000</v>
      </c>
      <c r="I41" s="49">
        <f t="shared" si="11"/>
        <v>930000</v>
      </c>
      <c r="J41" s="49"/>
    </row>
    <row r="42" spans="1:10">
      <c r="A42" s="45"/>
      <c r="B42" s="45"/>
      <c r="C42" s="45" t="s">
        <v>45</v>
      </c>
      <c r="D42" s="46" t="s">
        <v>219</v>
      </c>
      <c r="E42" s="47">
        <v>246000</v>
      </c>
      <c r="F42" s="47"/>
      <c r="G42" s="47"/>
      <c r="H42" s="48">
        <f t="shared" si="11"/>
        <v>246000</v>
      </c>
      <c r="I42" s="49">
        <f t="shared" si="11"/>
        <v>246000</v>
      </c>
      <c r="J42" s="49"/>
    </row>
    <row r="43" spans="1:10">
      <c r="A43" s="45"/>
      <c r="B43" s="45"/>
      <c r="C43" s="45" t="s">
        <v>46</v>
      </c>
      <c r="D43" s="46" t="s">
        <v>220</v>
      </c>
      <c r="E43" s="47">
        <v>23000</v>
      </c>
      <c r="F43" s="47"/>
      <c r="G43" s="47"/>
      <c r="H43" s="48">
        <f t="shared" si="11"/>
        <v>23000</v>
      </c>
      <c r="I43" s="49">
        <f t="shared" si="11"/>
        <v>23000</v>
      </c>
      <c r="J43" s="49"/>
    </row>
    <row r="44" spans="1:10" ht="27" customHeight="1">
      <c r="A44" s="45"/>
      <c r="B44" s="45"/>
      <c r="C44" s="45" t="s">
        <v>47</v>
      </c>
      <c r="D44" s="46" t="s">
        <v>221</v>
      </c>
      <c r="E44" s="111">
        <v>215000</v>
      </c>
      <c r="F44" s="47"/>
      <c r="G44" s="47"/>
      <c r="H44" s="48">
        <f t="shared" si="11"/>
        <v>215000</v>
      </c>
      <c r="I44" s="49">
        <f t="shared" si="11"/>
        <v>215000</v>
      </c>
      <c r="J44" s="49"/>
    </row>
    <row r="45" spans="1:10">
      <c r="A45" s="45"/>
      <c r="B45" s="45"/>
      <c r="C45" s="45" t="s">
        <v>48</v>
      </c>
      <c r="D45" s="46" t="s">
        <v>222</v>
      </c>
      <c r="E45" s="47">
        <v>10000</v>
      </c>
      <c r="F45" s="47"/>
      <c r="G45" s="47"/>
      <c r="H45" s="48">
        <f t="shared" si="11"/>
        <v>10000</v>
      </c>
      <c r="I45" s="49">
        <f t="shared" si="11"/>
        <v>10000</v>
      </c>
      <c r="J45" s="49"/>
    </row>
    <row r="46" spans="1:10">
      <c r="A46" s="45"/>
      <c r="B46" s="45"/>
      <c r="C46" s="45" t="s">
        <v>110</v>
      </c>
      <c r="D46" s="46" t="s">
        <v>111</v>
      </c>
      <c r="E46" s="47">
        <v>800</v>
      </c>
      <c r="F46" s="47"/>
      <c r="G46" s="47"/>
      <c r="H46" s="48">
        <f t="shared" si="11"/>
        <v>800</v>
      </c>
      <c r="I46" s="49">
        <f t="shared" si="11"/>
        <v>800</v>
      </c>
      <c r="J46" s="49"/>
    </row>
    <row r="47" spans="1:10" ht="25.5">
      <c r="A47" s="45"/>
      <c r="B47" s="45"/>
      <c r="C47" s="45" t="s">
        <v>49</v>
      </c>
      <c r="D47" s="46" t="s">
        <v>229</v>
      </c>
      <c r="E47" s="47">
        <v>280000</v>
      </c>
      <c r="F47" s="47"/>
      <c r="G47" s="47"/>
      <c r="H47" s="48">
        <f>SUM(E47+F47+G47)</f>
        <v>280000</v>
      </c>
      <c r="I47" s="49">
        <f>SUM(F47+G47+H47)</f>
        <v>280000</v>
      </c>
      <c r="J47" s="49"/>
    </row>
    <row r="48" spans="1:10" s="222" customFormat="1" ht="25.5">
      <c r="A48" s="45"/>
      <c r="B48" s="45"/>
      <c r="C48" s="45" t="s">
        <v>258</v>
      </c>
      <c r="D48" s="46" t="s">
        <v>259</v>
      </c>
      <c r="E48" s="47">
        <v>2500</v>
      </c>
      <c r="F48" s="47"/>
      <c r="G48" s="47"/>
      <c r="H48" s="48">
        <f>SUM(E48+F48+G48)</f>
        <v>2500</v>
      </c>
      <c r="I48" s="49">
        <f>SUM(F48+G48+H48)</f>
        <v>2500</v>
      </c>
      <c r="J48" s="49"/>
    </row>
    <row r="49" spans="1:10" ht="25.5">
      <c r="A49" s="45"/>
      <c r="B49" s="45"/>
      <c r="C49" s="45" t="s">
        <v>25</v>
      </c>
      <c r="D49" s="46" t="s">
        <v>223</v>
      </c>
      <c r="E49" s="47">
        <v>5000</v>
      </c>
      <c r="F49" s="47"/>
      <c r="G49" s="47"/>
      <c r="H49" s="48">
        <f t="shared" si="11"/>
        <v>5000</v>
      </c>
      <c r="I49" s="49">
        <f t="shared" si="11"/>
        <v>5000</v>
      </c>
      <c r="J49" s="49"/>
    </row>
    <row r="50" spans="1:10" s="156" customFormat="1" ht="40.5" customHeight="1">
      <c r="A50" s="65"/>
      <c r="B50" s="65" t="s">
        <v>50</v>
      </c>
      <c r="C50" s="65"/>
      <c r="D50" s="66" t="s">
        <v>51</v>
      </c>
      <c r="E50" s="67">
        <f>SUM(E51:E54)</f>
        <v>34010</v>
      </c>
      <c r="F50" s="67"/>
      <c r="G50" s="67"/>
      <c r="H50" s="67">
        <f t="shared" ref="F50:J50" si="12">SUM(H51:H54)</f>
        <v>34010</v>
      </c>
      <c r="I50" s="67">
        <f t="shared" si="12"/>
        <v>34010</v>
      </c>
      <c r="J50" s="67"/>
    </row>
    <row r="51" spans="1:10" ht="15" customHeight="1">
      <c r="A51" s="45"/>
      <c r="B51" s="45"/>
      <c r="C51" s="45" t="s">
        <v>52</v>
      </c>
      <c r="D51" s="46" t="s">
        <v>53</v>
      </c>
      <c r="E51" s="47">
        <v>15000</v>
      </c>
      <c r="F51" s="47"/>
      <c r="G51" s="47"/>
      <c r="H51" s="48">
        <f t="shared" ref="H51:H65" si="13">SUM(E51+F51+G51)</f>
        <v>15000</v>
      </c>
      <c r="I51" s="49">
        <f t="shared" ref="I51:I65" si="14">SUM(F51+G51+H51)</f>
        <v>15000</v>
      </c>
      <c r="J51" s="49"/>
    </row>
    <row r="52" spans="1:10" ht="15" customHeight="1">
      <c r="A52" s="45"/>
      <c r="B52" s="45"/>
      <c r="C52" s="45" t="s">
        <v>54</v>
      </c>
      <c r="D52" s="46" t="s">
        <v>55</v>
      </c>
      <c r="E52" s="111">
        <v>4000</v>
      </c>
      <c r="F52" s="47"/>
      <c r="G52" s="47"/>
      <c r="H52" s="48">
        <f t="shared" si="13"/>
        <v>4000</v>
      </c>
      <c r="I52" s="49">
        <f t="shared" si="14"/>
        <v>4000</v>
      </c>
      <c r="J52" s="49"/>
    </row>
    <row r="53" spans="1:10" ht="42.75" customHeight="1">
      <c r="A53" s="45"/>
      <c r="B53" s="45"/>
      <c r="C53" s="45" t="s">
        <v>120</v>
      </c>
      <c r="D53" s="46" t="s">
        <v>213</v>
      </c>
      <c r="E53" s="47">
        <v>15000</v>
      </c>
      <c r="F53" s="47"/>
      <c r="G53" s="47"/>
      <c r="H53" s="48">
        <f t="shared" si="13"/>
        <v>15000</v>
      </c>
      <c r="I53" s="49">
        <f t="shared" si="14"/>
        <v>15000</v>
      </c>
      <c r="J53" s="49"/>
    </row>
    <row r="54" spans="1:10" s="72" customFormat="1" ht="29.25" customHeight="1">
      <c r="A54" s="69"/>
      <c r="B54" s="69"/>
      <c r="C54" s="69" t="s">
        <v>25</v>
      </c>
      <c r="D54" s="46" t="s">
        <v>223</v>
      </c>
      <c r="E54" s="70">
        <v>10</v>
      </c>
      <c r="F54" s="70"/>
      <c r="G54" s="70"/>
      <c r="H54" s="73">
        <f t="shared" si="13"/>
        <v>10</v>
      </c>
      <c r="I54" s="71">
        <f t="shared" si="14"/>
        <v>10</v>
      </c>
      <c r="J54" s="71"/>
    </row>
    <row r="55" spans="1:10" s="156" customFormat="1" ht="25.5">
      <c r="A55" s="65"/>
      <c r="B55" s="65" t="s">
        <v>56</v>
      </c>
      <c r="C55" s="65"/>
      <c r="D55" s="66" t="s">
        <v>57</v>
      </c>
      <c r="E55" s="67">
        <f>SUM(E56:E57)</f>
        <v>4499364</v>
      </c>
      <c r="F55" s="67"/>
      <c r="G55" s="67"/>
      <c r="H55" s="68">
        <f t="shared" si="13"/>
        <v>4499364</v>
      </c>
      <c r="I55" s="43">
        <f t="shared" si="14"/>
        <v>4499364</v>
      </c>
      <c r="J55" s="43"/>
    </row>
    <row r="56" spans="1:10" ht="25.5">
      <c r="A56" s="45"/>
      <c r="B56" s="45"/>
      <c r="C56" s="45" t="s">
        <v>193</v>
      </c>
      <c r="D56" s="46" t="s">
        <v>41</v>
      </c>
      <c r="E56" s="47">
        <v>4494364</v>
      </c>
      <c r="F56" s="47"/>
      <c r="G56" s="47"/>
      <c r="H56" s="48">
        <f t="shared" si="13"/>
        <v>4494364</v>
      </c>
      <c r="I56" s="49">
        <f t="shared" si="14"/>
        <v>4494364</v>
      </c>
      <c r="J56" s="49"/>
    </row>
    <row r="57" spans="1:10" ht="25.5">
      <c r="A57" s="45"/>
      <c r="B57" s="45"/>
      <c r="C57" s="45" t="s">
        <v>194</v>
      </c>
      <c r="D57" s="46" t="s">
        <v>224</v>
      </c>
      <c r="E57" s="47">
        <v>5000</v>
      </c>
      <c r="F57" s="47"/>
      <c r="G57" s="47"/>
      <c r="H57" s="48">
        <f t="shared" si="13"/>
        <v>5000</v>
      </c>
      <c r="I57" s="49">
        <f t="shared" si="14"/>
        <v>5000</v>
      </c>
      <c r="J57" s="49"/>
    </row>
    <row r="58" spans="1:10" s="156" customFormat="1">
      <c r="A58" s="65" t="s">
        <v>58</v>
      </c>
      <c r="B58" s="65"/>
      <c r="C58" s="65"/>
      <c r="D58" s="66" t="s">
        <v>59</v>
      </c>
      <c r="E58" s="67">
        <f>SUM(E66+E63+E61+E59)</f>
        <v>6235613</v>
      </c>
      <c r="F58" s="67"/>
      <c r="G58" s="67"/>
      <c r="H58" s="67">
        <f t="shared" ref="H58:J58" si="15">SUM(H66+H63+H61+H59)</f>
        <v>6235613</v>
      </c>
      <c r="I58" s="67">
        <f t="shared" si="15"/>
        <v>6061156</v>
      </c>
      <c r="J58" s="67">
        <f t="shared" si="15"/>
        <v>174457</v>
      </c>
    </row>
    <row r="59" spans="1:10" s="156" customFormat="1" ht="25.5">
      <c r="A59" s="65"/>
      <c r="B59" s="65" t="s">
        <v>60</v>
      </c>
      <c r="C59" s="65"/>
      <c r="D59" s="66" t="s">
        <v>61</v>
      </c>
      <c r="E59" s="67">
        <f>SUM(E60)</f>
        <v>3597280</v>
      </c>
      <c r="F59" s="67"/>
      <c r="G59" s="67"/>
      <c r="H59" s="68">
        <f t="shared" si="13"/>
        <v>3597280</v>
      </c>
      <c r="I59" s="43">
        <f t="shared" si="14"/>
        <v>3597280</v>
      </c>
      <c r="J59" s="43"/>
    </row>
    <row r="60" spans="1:10" ht="15" customHeight="1">
      <c r="A60" s="45"/>
      <c r="B60" s="45"/>
      <c r="C60" s="45" t="s">
        <v>62</v>
      </c>
      <c r="D60" s="46" t="s">
        <v>63</v>
      </c>
      <c r="E60" s="47">
        <v>3597280</v>
      </c>
      <c r="F60" s="47"/>
      <c r="G60" s="47"/>
      <c r="H60" s="48">
        <f t="shared" si="13"/>
        <v>3597280</v>
      </c>
      <c r="I60" s="49">
        <f t="shared" si="14"/>
        <v>3597280</v>
      </c>
      <c r="J60" s="49"/>
    </row>
    <row r="61" spans="1:10" s="156" customFormat="1" ht="25.5">
      <c r="A61" s="65"/>
      <c r="B61" s="65" t="s">
        <v>64</v>
      </c>
      <c r="C61" s="65"/>
      <c r="D61" s="66" t="s">
        <v>65</v>
      </c>
      <c r="E61" s="67">
        <f>SUM(E62)</f>
        <v>2462376</v>
      </c>
      <c r="F61" s="67"/>
      <c r="G61" s="67"/>
      <c r="H61" s="68">
        <f t="shared" si="13"/>
        <v>2462376</v>
      </c>
      <c r="I61" s="43">
        <f t="shared" si="14"/>
        <v>2462376</v>
      </c>
      <c r="J61" s="43"/>
    </row>
    <row r="62" spans="1:10" ht="14.25" customHeight="1">
      <c r="A62" s="45"/>
      <c r="B62" s="45"/>
      <c r="C62" s="45" t="s">
        <v>62</v>
      </c>
      <c r="D62" s="46" t="s">
        <v>63</v>
      </c>
      <c r="E62" s="47">
        <v>2462376</v>
      </c>
      <c r="F62" s="47"/>
      <c r="G62" s="47"/>
      <c r="H62" s="48">
        <f t="shared" si="13"/>
        <v>2462376</v>
      </c>
      <c r="I62" s="49">
        <f t="shared" si="14"/>
        <v>2462376</v>
      </c>
      <c r="J62" s="49"/>
    </row>
    <row r="63" spans="1:10" s="156" customFormat="1">
      <c r="A63" s="65"/>
      <c r="B63" s="65" t="s">
        <v>113</v>
      </c>
      <c r="C63" s="65"/>
      <c r="D63" s="66" t="s">
        <v>114</v>
      </c>
      <c r="E63" s="67">
        <f>SUM(E64:E65)</f>
        <v>1500</v>
      </c>
      <c r="F63" s="67"/>
      <c r="G63" s="67"/>
      <c r="H63" s="68">
        <f t="shared" si="13"/>
        <v>1500</v>
      </c>
      <c r="I63" s="43">
        <f t="shared" si="14"/>
        <v>1500</v>
      </c>
      <c r="J63" s="43"/>
    </row>
    <row r="64" spans="1:10">
      <c r="A64" s="45"/>
      <c r="B64" s="45"/>
      <c r="C64" s="45" t="s">
        <v>32</v>
      </c>
      <c r="D64" s="46" t="s">
        <v>217</v>
      </c>
      <c r="E64" s="47">
        <v>1000</v>
      </c>
      <c r="F64" s="47"/>
      <c r="G64" s="47"/>
      <c r="H64" s="48">
        <f t="shared" si="13"/>
        <v>1000</v>
      </c>
      <c r="I64" s="49">
        <f t="shared" si="14"/>
        <v>1000</v>
      </c>
      <c r="J64" s="49"/>
    </row>
    <row r="65" spans="1:10" s="222" customFormat="1">
      <c r="A65" s="45"/>
      <c r="B65" s="45"/>
      <c r="C65" s="45" t="s">
        <v>123</v>
      </c>
      <c r="D65" s="46" t="s">
        <v>124</v>
      </c>
      <c r="E65" s="47">
        <v>500</v>
      </c>
      <c r="F65" s="47"/>
      <c r="G65" s="47"/>
      <c r="H65" s="48">
        <f t="shared" si="13"/>
        <v>500</v>
      </c>
      <c r="I65" s="49">
        <f t="shared" si="14"/>
        <v>500</v>
      </c>
      <c r="J65" s="49"/>
    </row>
    <row r="66" spans="1:10" s="143" customFormat="1">
      <c r="A66" s="210"/>
      <c r="B66" s="210" t="s">
        <v>478</v>
      </c>
      <c r="C66" s="210"/>
      <c r="D66" s="212" t="s">
        <v>479</v>
      </c>
      <c r="E66" s="117">
        <f>E67</f>
        <v>174457</v>
      </c>
      <c r="F66" s="117"/>
      <c r="G66" s="117"/>
      <c r="H66" s="109">
        <f>H67</f>
        <v>174457</v>
      </c>
      <c r="I66" s="109"/>
      <c r="J66" s="109">
        <f>J67</f>
        <v>174457</v>
      </c>
    </row>
    <row r="67" spans="1:10" s="72" customFormat="1" ht="66.75" customHeight="1">
      <c r="A67" s="69"/>
      <c r="B67" s="69"/>
      <c r="C67" s="244" t="s">
        <v>330</v>
      </c>
      <c r="D67" s="46" t="s">
        <v>331</v>
      </c>
      <c r="E67" s="70">
        <v>174457</v>
      </c>
      <c r="F67" s="70"/>
      <c r="G67" s="70"/>
      <c r="H67" s="73">
        <f>SUM(E67+F67+G67)</f>
        <v>174457</v>
      </c>
      <c r="I67" s="71"/>
      <c r="J67" s="71">
        <v>174457</v>
      </c>
    </row>
    <row r="68" spans="1:10" s="156" customFormat="1">
      <c r="A68" s="65" t="s">
        <v>66</v>
      </c>
      <c r="B68" s="65"/>
      <c r="C68" s="65"/>
      <c r="D68" s="66" t="s">
        <v>67</v>
      </c>
      <c r="E68" s="67">
        <f>SUM(E73+E80+E69+E78)</f>
        <v>443688</v>
      </c>
      <c r="F68" s="67"/>
      <c r="G68" s="67"/>
      <c r="H68" s="67">
        <f t="shared" ref="H68:I68" si="16">SUM(H73+H80+H69+H78)</f>
        <v>443688</v>
      </c>
      <c r="I68" s="67">
        <f t="shared" si="16"/>
        <v>443688</v>
      </c>
      <c r="J68" s="43"/>
    </row>
    <row r="69" spans="1:10" s="156" customFormat="1">
      <c r="A69" s="65"/>
      <c r="B69" s="65" t="s">
        <v>106</v>
      </c>
      <c r="C69" s="65"/>
      <c r="D69" s="66" t="s">
        <v>107</v>
      </c>
      <c r="E69" s="67">
        <f>SUM(E70:E72)</f>
        <v>886</v>
      </c>
      <c r="F69" s="67"/>
      <c r="G69" s="67"/>
      <c r="H69" s="68">
        <f t="shared" ref="H69:H79" si="17">SUM(E69+F69+G69)</f>
        <v>886</v>
      </c>
      <c r="I69" s="43">
        <f t="shared" ref="I69:I79" si="18">SUM(F69+G69+H69)</f>
        <v>886</v>
      </c>
      <c r="J69" s="43"/>
    </row>
    <row r="70" spans="1:10" s="72" customFormat="1" ht="25.5">
      <c r="A70" s="69"/>
      <c r="B70" s="69"/>
      <c r="C70" s="69" t="s">
        <v>260</v>
      </c>
      <c r="D70" s="211" t="s">
        <v>261</v>
      </c>
      <c r="E70" s="70">
        <v>26</v>
      </c>
      <c r="F70" s="70"/>
      <c r="G70" s="70"/>
      <c r="H70" s="73">
        <f t="shared" si="17"/>
        <v>26</v>
      </c>
      <c r="I70" s="71">
        <f t="shared" si="18"/>
        <v>26</v>
      </c>
      <c r="J70" s="43"/>
    </row>
    <row r="71" spans="1:10">
      <c r="A71" s="45"/>
      <c r="B71" s="45"/>
      <c r="C71" s="45" t="s">
        <v>9</v>
      </c>
      <c r="D71" s="46" t="s">
        <v>10</v>
      </c>
      <c r="E71" s="53">
        <v>60</v>
      </c>
      <c r="F71" s="47"/>
      <c r="G71" s="47"/>
      <c r="H71" s="48">
        <f t="shared" si="17"/>
        <v>60</v>
      </c>
      <c r="I71" s="49">
        <f t="shared" si="18"/>
        <v>60</v>
      </c>
      <c r="J71" s="49"/>
    </row>
    <row r="72" spans="1:10" s="121" customFormat="1">
      <c r="A72" s="141"/>
      <c r="B72" s="141"/>
      <c r="C72" s="141" t="s">
        <v>123</v>
      </c>
      <c r="D72" s="120" t="s">
        <v>124</v>
      </c>
      <c r="E72" s="111">
        <v>800</v>
      </c>
      <c r="F72" s="111"/>
      <c r="G72" s="111"/>
      <c r="H72" s="48">
        <f t="shared" si="17"/>
        <v>800</v>
      </c>
      <c r="I72" s="48">
        <f t="shared" si="18"/>
        <v>800</v>
      </c>
      <c r="J72" s="48"/>
    </row>
    <row r="73" spans="1:10" s="78" customFormat="1">
      <c r="A73" s="119"/>
      <c r="B73" s="119" t="s">
        <v>68</v>
      </c>
      <c r="C73" s="119"/>
      <c r="D73" s="145" t="s">
        <v>69</v>
      </c>
      <c r="E73" s="102">
        <f>SUM(E74:E77)</f>
        <v>272200</v>
      </c>
      <c r="F73" s="102"/>
      <c r="G73" s="102"/>
      <c r="H73" s="68">
        <f t="shared" si="17"/>
        <v>272200</v>
      </c>
      <c r="I73" s="68">
        <f>SUM(I74:I77)</f>
        <v>272200</v>
      </c>
      <c r="J73" s="68"/>
    </row>
    <row r="74" spans="1:10" s="140" customFormat="1" ht="25.5">
      <c r="A74" s="139"/>
      <c r="B74" s="139"/>
      <c r="C74" s="139" t="s">
        <v>248</v>
      </c>
      <c r="D74" s="166" t="s">
        <v>250</v>
      </c>
      <c r="E74" s="138">
        <v>42000</v>
      </c>
      <c r="F74" s="138"/>
      <c r="G74" s="138"/>
      <c r="H74" s="73">
        <f t="shared" si="17"/>
        <v>42000</v>
      </c>
      <c r="I74" s="73">
        <f t="shared" si="18"/>
        <v>42000</v>
      </c>
      <c r="J74" s="73"/>
    </row>
    <row r="75" spans="1:10" s="78" customFormat="1" ht="51">
      <c r="A75" s="141"/>
      <c r="B75" s="141"/>
      <c r="C75" s="141" t="s">
        <v>249</v>
      </c>
      <c r="D75" s="120" t="s">
        <v>251</v>
      </c>
      <c r="E75" s="111">
        <v>145000</v>
      </c>
      <c r="F75" s="111"/>
      <c r="G75" s="111"/>
      <c r="H75" s="48">
        <f>SUM(E75:G75)</f>
        <v>145000</v>
      </c>
      <c r="I75" s="48">
        <v>145000</v>
      </c>
      <c r="J75" s="68"/>
    </row>
    <row r="76" spans="1:10" s="78" customFormat="1">
      <c r="A76" s="141"/>
      <c r="B76" s="141"/>
      <c r="C76" s="141" t="s">
        <v>12</v>
      </c>
      <c r="D76" s="120" t="s">
        <v>13</v>
      </c>
      <c r="E76" s="111">
        <v>85000</v>
      </c>
      <c r="F76" s="111"/>
      <c r="G76" s="111"/>
      <c r="H76" s="48">
        <f>SUM(E76:G76)</f>
        <v>85000</v>
      </c>
      <c r="I76" s="48">
        <f t="shared" si="18"/>
        <v>85000</v>
      </c>
      <c r="J76" s="68"/>
    </row>
    <row r="77" spans="1:10" s="78" customFormat="1">
      <c r="A77" s="141"/>
      <c r="B77" s="141"/>
      <c r="C77" s="141" t="s">
        <v>123</v>
      </c>
      <c r="D77" s="120" t="s">
        <v>124</v>
      </c>
      <c r="E77" s="111">
        <v>200</v>
      </c>
      <c r="F77" s="111"/>
      <c r="G77" s="111"/>
      <c r="H77" s="48">
        <f t="shared" si="17"/>
        <v>200</v>
      </c>
      <c r="I77" s="48">
        <f t="shared" si="18"/>
        <v>200</v>
      </c>
      <c r="J77" s="68"/>
    </row>
    <row r="78" spans="1:10" s="143" customFormat="1">
      <c r="A78" s="210"/>
      <c r="B78" s="210" t="s">
        <v>321</v>
      </c>
      <c r="C78" s="210"/>
      <c r="D78" s="212" t="s">
        <v>323</v>
      </c>
      <c r="E78" s="117">
        <f>E79</f>
        <v>85000</v>
      </c>
      <c r="F78" s="117"/>
      <c r="G78" s="117"/>
      <c r="H78" s="109">
        <f t="shared" si="17"/>
        <v>85000</v>
      </c>
      <c r="I78" s="109">
        <f t="shared" si="18"/>
        <v>85000</v>
      </c>
      <c r="J78" s="109"/>
    </row>
    <row r="79" spans="1:10" s="78" customFormat="1">
      <c r="A79" s="141"/>
      <c r="B79" s="141"/>
      <c r="C79" s="141" t="s">
        <v>12</v>
      </c>
      <c r="D79" s="120" t="s">
        <v>322</v>
      </c>
      <c r="E79" s="111">
        <v>85000</v>
      </c>
      <c r="F79" s="111"/>
      <c r="G79" s="111"/>
      <c r="H79" s="48">
        <f t="shared" si="17"/>
        <v>85000</v>
      </c>
      <c r="I79" s="48">
        <f t="shared" si="18"/>
        <v>85000</v>
      </c>
      <c r="J79" s="68"/>
    </row>
    <row r="80" spans="1:10" s="156" customFormat="1">
      <c r="A80" s="65"/>
      <c r="B80" s="65" t="s">
        <v>115</v>
      </c>
      <c r="C80" s="65"/>
      <c r="D80" s="66" t="s">
        <v>11</v>
      </c>
      <c r="E80" s="67">
        <f>SUM(E81:E83)</f>
        <v>85602</v>
      </c>
      <c r="F80" s="67"/>
      <c r="G80" s="67"/>
      <c r="H80" s="67">
        <f>SUM(H81:H83)</f>
        <v>85602</v>
      </c>
      <c r="I80" s="67">
        <f>SUM(I81:I83)</f>
        <v>85602</v>
      </c>
      <c r="J80" s="67"/>
    </row>
    <row r="81" spans="1:10" s="140" customFormat="1" ht="76.5">
      <c r="A81" s="139"/>
      <c r="B81" s="139"/>
      <c r="C81" s="139" t="s">
        <v>24</v>
      </c>
      <c r="D81" s="46" t="s">
        <v>216</v>
      </c>
      <c r="E81" s="138">
        <v>23500</v>
      </c>
      <c r="F81" s="138"/>
      <c r="G81" s="138"/>
      <c r="H81" s="138">
        <f>SUM(E81:G81)</f>
        <v>23500</v>
      </c>
      <c r="I81" s="138">
        <f>SUM(H81)</f>
        <v>23500</v>
      </c>
      <c r="J81" s="73"/>
    </row>
    <row r="82" spans="1:10" s="140" customFormat="1" ht="18.75" customHeight="1">
      <c r="A82" s="139"/>
      <c r="B82" s="139"/>
      <c r="C82" s="236" t="s">
        <v>123</v>
      </c>
      <c r="D82" s="120" t="s">
        <v>124</v>
      </c>
      <c r="E82" s="138">
        <v>3500</v>
      </c>
      <c r="F82" s="138"/>
      <c r="G82" s="138"/>
      <c r="H82" s="138">
        <f>SUM(E82:G82)</f>
        <v>3500</v>
      </c>
      <c r="I82" s="138">
        <v>3500</v>
      </c>
      <c r="J82" s="73"/>
    </row>
    <row r="83" spans="1:10" s="121" customFormat="1" ht="56.25" customHeight="1">
      <c r="A83" s="141"/>
      <c r="B83" s="141"/>
      <c r="C83" s="141" t="s">
        <v>270</v>
      </c>
      <c r="D83" s="238" t="s">
        <v>302</v>
      </c>
      <c r="E83" s="111">
        <v>58602</v>
      </c>
      <c r="F83" s="111"/>
      <c r="G83" s="111"/>
      <c r="H83" s="48">
        <f t="shared" ref="H83" si="19">SUM(E83+F83+G83)</f>
        <v>58602</v>
      </c>
      <c r="I83" s="48">
        <f t="shared" ref="I83" si="20">SUM(F83+G83+H83)</f>
        <v>58602</v>
      </c>
      <c r="J83" s="48"/>
    </row>
    <row r="84" spans="1:10" s="156" customFormat="1">
      <c r="A84" s="65" t="s">
        <v>70</v>
      </c>
      <c r="B84" s="65"/>
      <c r="C84" s="65"/>
      <c r="D84" s="66" t="s">
        <v>71</v>
      </c>
      <c r="E84" s="67">
        <f>E85</f>
        <v>55000</v>
      </c>
      <c r="F84" s="67"/>
      <c r="G84" s="67"/>
      <c r="H84" s="68">
        <f t="shared" ref="H84:I86" si="21">SUM(E84+F84+G84)</f>
        <v>55000</v>
      </c>
      <c r="I84" s="43">
        <f t="shared" si="21"/>
        <v>55000</v>
      </c>
      <c r="J84" s="43"/>
    </row>
    <row r="85" spans="1:10" s="156" customFormat="1">
      <c r="A85" s="65"/>
      <c r="B85" s="65" t="s">
        <v>72</v>
      </c>
      <c r="C85" s="65"/>
      <c r="D85" s="66" t="s">
        <v>73</v>
      </c>
      <c r="E85" s="67">
        <f>E86</f>
        <v>55000</v>
      </c>
      <c r="F85" s="67"/>
      <c r="G85" s="67"/>
      <c r="H85" s="68">
        <f t="shared" si="21"/>
        <v>55000</v>
      </c>
      <c r="I85" s="43">
        <f t="shared" si="21"/>
        <v>55000</v>
      </c>
      <c r="J85" s="43"/>
    </row>
    <row r="86" spans="1:10" ht="31.5" customHeight="1">
      <c r="A86" s="45"/>
      <c r="B86" s="45"/>
      <c r="C86" s="45" t="s">
        <v>74</v>
      </c>
      <c r="D86" s="46" t="s">
        <v>227</v>
      </c>
      <c r="E86" s="111">
        <v>55000</v>
      </c>
      <c r="F86" s="47"/>
      <c r="G86" s="47"/>
      <c r="H86" s="48">
        <f t="shared" si="21"/>
        <v>55000</v>
      </c>
      <c r="I86" s="49">
        <f t="shared" si="21"/>
        <v>55000</v>
      </c>
      <c r="J86" s="49"/>
    </row>
    <row r="87" spans="1:10" s="156" customFormat="1">
      <c r="A87" s="65" t="s">
        <v>75</v>
      </c>
      <c r="B87" s="65"/>
      <c r="C87" s="65"/>
      <c r="D87" s="66" t="s">
        <v>76</v>
      </c>
      <c r="E87" s="67">
        <f t="shared" ref="E87:J87" si="22">SUM(E101+E98+E96+E94+E90+E109+E105+E88+E107)</f>
        <v>655277</v>
      </c>
      <c r="F87" s="67">
        <f t="shared" si="22"/>
        <v>841200</v>
      </c>
      <c r="G87" s="67">
        <f t="shared" si="22"/>
        <v>0</v>
      </c>
      <c r="H87" s="67">
        <f t="shared" si="22"/>
        <v>1496477</v>
      </c>
      <c r="I87" s="67">
        <f t="shared" si="22"/>
        <v>1231477</v>
      </c>
      <c r="J87" s="67">
        <f t="shared" si="22"/>
        <v>265000</v>
      </c>
    </row>
    <row r="88" spans="1:10" s="116" customFormat="1">
      <c r="A88" s="112"/>
      <c r="B88" s="112" t="s">
        <v>205</v>
      </c>
      <c r="C88" s="112"/>
      <c r="D88" s="113" t="s">
        <v>94</v>
      </c>
      <c r="E88" s="114">
        <f>E89</f>
        <v>48000</v>
      </c>
      <c r="F88" s="114"/>
      <c r="G88" s="114"/>
      <c r="H88" s="114">
        <f>H89</f>
        <v>48000</v>
      </c>
      <c r="I88" s="114">
        <f>I89</f>
        <v>48000</v>
      </c>
      <c r="J88" s="115"/>
    </row>
    <row r="89" spans="1:10" s="72" customFormat="1">
      <c r="A89" s="69"/>
      <c r="B89" s="69"/>
      <c r="C89" s="69" t="s">
        <v>123</v>
      </c>
      <c r="D89" s="118" t="s">
        <v>124</v>
      </c>
      <c r="E89" s="138">
        <v>48000</v>
      </c>
      <c r="F89" s="138"/>
      <c r="G89" s="138"/>
      <c r="H89" s="138">
        <f>SUM(E89:G89)</f>
        <v>48000</v>
      </c>
      <c r="I89" s="138">
        <f>SUM(H89)</f>
        <v>48000</v>
      </c>
      <c r="J89" s="71"/>
    </row>
    <row r="90" spans="1:10" s="156" customFormat="1" ht="18" customHeight="1">
      <c r="A90" s="65"/>
      <c r="B90" s="65" t="s">
        <v>77</v>
      </c>
      <c r="C90" s="65"/>
      <c r="D90" s="66" t="s">
        <v>78</v>
      </c>
      <c r="E90" s="67">
        <f t="shared" ref="E90:J90" si="23">SUM(E91:E93)</f>
        <v>400</v>
      </c>
      <c r="F90" s="67">
        <f t="shared" si="23"/>
        <v>841200</v>
      </c>
      <c r="G90" s="67">
        <f t="shared" si="23"/>
        <v>0</v>
      </c>
      <c r="H90" s="67">
        <f t="shared" si="23"/>
        <v>841600</v>
      </c>
      <c r="I90" s="67">
        <f t="shared" si="23"/>
        <v>841600</v>
      </c>
      <c r="J90" s="43">
        <f t="shared" si="23"/>
        <v>0</v>
      </c>
    </row>
    <row r="91" spans="1:10" s="72" customFormat="1" ht="12.75" customHeight="1">
      <c r="A91" s="69"/>
      <c r="B91" s="69"/>
      <c r="C91" s="69" t="s">
        <v>123</v>
      </c>
      <c r="D91" s="118" t="s">
        <v>124</v>
      </c>
      <c r="E91" s="138">
        <v>100</v>
      </c>
      <c r="F91" s="70"/>
      <c r="G91" s="70"/>
      <c r="H91" s="73">
        <f>SUM(E91+F91+G91)</f>
        <v>100</v>
      </c>
      <c r="I91" s="71">
        <f>SUM(F91+G91+H91)</f>
        <v>100</v>
      </c>
      <c r="J91" s="71"/>
    </row>
    <row r="92" spans="1:10" ht="69.75" customHeight="1">
      <c r="A92" s="45"/>
      <c r="B92" s="45"/>
      <c r="C92" s="45" t="s">
        <v>30</v>
      </c>
      <c r="D92" s="46" t="s">
        <v>470</v>
      </c>
      <c r="E92" s="47"/>
      <c r="F92" s="47">
        <v>841200</v>
      </c>
      <c r="G92" s="47"/>
      <c r="H92" s="48">
        <f>SUM(E92+F92+G92)</f>
        <v>841200</v>
      </c>
      <c r="I92" s="49">
        <f>H92</f>
        <v>841200</v>
      </c>
      <c r="J92" s="49"/>
    </row>
    <row r="93" spans="1:10" s="55" customFormat="1" ht="53.25" customHeight="1">
      <c r="A93" s="51"/>
      <c r="B93" s="51"/>
      <c r="C93" s="51" t="s">
        <v>31</v>
      </c>
      <c r="D93" s="46" t="s">
        <v>226</v>
      </c>
      <c r="E93" s="53">
        <v>300</v>
      </c>
      <c r="F93" s="53"/>
      <c r="G93" s="53"/>
      <c r="H93" s="54">
        <f>SUM(E93+F93+G93)</f>
        <v>300</v>
      </c>
      <c r="I93" s="54">
        <f>H93</f>
        <v>300</v>
      </c>
      <c r="J93" s="54"/>
    </row>
    <row r="94" spans="1:10" ht="81" customHeight="1">
      <c r="A94" s="45"/>
      <c r="B94" s="65" t="s">
        <v>79</v>
      </c>
      <c r="C94" s="65"/>
      <c r="D94" s="66" t="s">
        <v>228</v>
      </c>
      <c r="E94" s="67">
        <f>SUM(E95:E95)</f>
        <v>13961</v>
      </c>
      <c r="F94" s="67">
        <f>SUM(F95:F95)</f>
        <v>0</v>
      </c>
      <c r="G94" s="67"/>
      <c r="H94" s="68">
        <f t="shared" ref="H94:H97" si="24">SUM(E94+F94+G94)</f>
        <v>13961</v>
      </c>
      <c r="I94" s="43">
        <f t="shared" ref="I94:I96" si="25">H94</f>
        <v>13961</v>
      </c>
      <c r="J94" s="49"/>
    </row>
    <row r="95" spans="1:10" ht="43.5" customHeight="1">
      <c r="A95" s="45"/>
      <c r="B95" s="45"/>
      <c r="C95" s="45" t="s">
        <v>92</v>
      </c>
      <c r="D95" s="46" t="s">
        <v>93</v>
      </c>
      <c r="E95" s="47">
        <v>13961</v>
      </c>
      <c r="F95" s="47"/>
      <c r="G95" s="47"/>
      <c r="H95" s="48">
        <f t="shared" si="24"/>
        <v>13961</v>
      </c>
      <c r="I95" s="49">
        <f t="shared" si="25"/>
        <v>13961</v>
      </c>
      <c r="J95" s="49"/>
    </row>
    <row r="96" spans="1:10" s="156" customFormat="1" ht="38.25">
      <c r="A96" s="65"/>
      <c r="B96" s="65" t="s">
        <v>80</v>
      </c>
      <c r="C96" s="65"/>
      <c r="D96" s="66" t="s">
        <v>257</v>
      </c>
      <c r="E96" s="67">
        <f>SUM(E97:E97)</f>
        <v>41276</v>
      </c>
      <c r="F96" s="67"/>
      <c r="G96" s="67"/>
      <c r="H96" s="68">
        <f t="shared" si="24"/>
        <v>41276</v>
      </c>
      <c r="I96" s="43">
        <f t="shared" si="25"/>
        <v>41276</v>
      </c>
      <c r="J96" s="43"/>
    </row>
    <row r="97" spans="1:10" ht="42.75" customHeight="1">
      <c r="A97" s="45"/>
      <c r="B97" s="45"/>
      <c r="C97" s="45" t="s">
        <v>92</v>
      </c>
      <c r="D97" s="46" t="s">
        <v>93</v>
      </c>
      <c r="E97" s="47">
        <v>41276</v>
      </c>
      <c r="F97" s="47"/>
      <c r="G97" s="47"/>
      <c r="H97" s="48">
        <f t="shared" si="24"/>
        <v>41276</v>
      </c>
      <c r="I97" s="49">
        <f t="shared" ref="I97:I137" si="26">SUM(F97+G97+H97)</f>
        <v>41276</v>
      </c>
      <c r="J97" s="49"/>
    </row>
    <row r="98" spans="1:10" s="75" customFormat="1" ht="13.5" customHeight="1">
      <c r="A98" s="106"/>
      <c r="B98" s="106" t="s">
        <v>131</v>
      </c>
      <c r="C98" s="106"/>
      <c r="D98" s="107" t="s">
        <v>132</v>
      </c>
      <c r="E98" s="108">
        <f>SUM(E99:E100)</f>
        <v>151341</v>
      </c>
      <c r="F98" s="108"/>
      <c r="G98" s="108"/>
      <c r="H98" s="117">
        <f>SUM(H99:H100)</f>
        <v>151341</v>
      </c>
      <c r="I98" s="43">
        <f t="shared" si="26"/>
        <v>151341</v>
      </c>
      <c r="J98" s="110"/>
    </row>
    <row r="99" spans="1:10" s="72" customFormat="1" ht="30.75" customHeight="1">
      <c r="A99" s="69"/>
      <c r="B99" s="69"/>
      <c r="C99" s="242" t="s">
        <v>324</v>
      </c>
      <c r="D99" s="211" t="s">
        <v>325</v>
      </c>
      <c r="E99" s="70">
        <v>550</v>
      </c>
      <c r="F99" s="70"/>
      <c r="G99" s="70"/>
      <c r="H99" s="138">
        <f>SUM(E99:G99)</f>
        <v>550</v>
      </c>
      <c r="I99" s="71">
        <f t="shared" si="26"/>
        <v>550</v>
      </c>
      <c r="J99" s="71"/>
    </row>
    <row r="100" spans="1:10" ht="42.75" customHeight="1">
      <c r="A100" s="45"/>
      <c r="B100" s="45"/>
      <c r="C100" s="45" t="s">
        <v>92</v>
      </c>
      <c r="D100" s="46" t="s">
        <v>93</v>
      </c>
      <c r="E100" s="47">
        <v>150791</v>
      </c>
      <c r="F100" s="47"/>
      <c r="G100" s="47"/>
      <c r="H100" s="48">
        <f>SUM(E100:G100)</f>
        <v>150791</v>
      </c>
      <c r="I100" s="49">
        <f t="shared" si="26"/>
        <v>150791</v>
      </c>
      <c r="J100" s="49"/>
    </row>
    <row r="101" spans="1:10" s="156" customFormat="1" ht="15.75" customHeight="1">
      <c r="A101" s="65"/>
      <c r="B101" s="65" t="s">
        <v>81</v>
      </c>
      <c r="C101" s="65"/>
      <c r="D101" s="66" t="s">
        <v>82</v>
      </c>
      <c r="E101" s="67">
        <f>SUM(E102:E104)</f>
        <v>353300</v>
      </c>
      <c r="F101" s="67"/>
      <c r="G101" s="67"/>
      <c r="H101" s="68">
        <f>SUM(H102:H104)</f>
        <v>353300</v>
      </c>
      <c r="I101" s="43">
        <f>SUM(I102:I103)</f>
        <v>88300</v>
      </c>
      <c r="J101" s="43">
        <f>SUM(J102:J104)</f>
        <v>265000</v>
      </c>
    </row>
    <row r="102" spans="1:10" s="72" customFormat="1" ht="22.5" customHeight="1">
      <c r="A102" s="69"/>
      <c r="B102" s="69"/>
      <c r="C102" s="69" t="s">
        <v>123</v>
      </c>
      <c r="D102" s="118" t="s">
        <v>124</v>
      </c>
      <c r="E102" s="70">
        <v>100</v>
      </c>
      <c r="F102" s="70"/>
      <c r="G102" s="70"/>
      <c r="H102" s="73">
        <f t="shared" ref="H102:H109" si="27">SUM(E102+F102+G102)</f>
        <v>100</v>
      </c>
      <c r="I102" s="71">
        <f t="shared" si="26"/>
        <v>100</v>
      </c>
      <c r="J102" s="71"/>
    </row>
    <row r="103" spans="1:10" ht="39" customHeight="1">
      <c r="A103" s="45"/>
      <c r="B103" s="45"/>
      <c r="C103" s="45" t="s">
        <v>92</v>
      </c>
      <c r="D103" s="46" t="s">
        <v>93</v>
      </c>
      <c r="E103" s="47">
        <v>88200</v>
      </c>
      <c r="F103" s="47"/>
      <c r="G103" s="47"/>
      <c r="H103" s="48">
        <f t="shared" si="27"/>
        <v>88200</v>
      </c>
      <c r="I103" s="49">
        <f t="shared" si="26"/>
        <v>88200</v>
      </c>
      <c r="J103" s="49"/>
    </row>
    <row r="104" spans="1:10" s="248" customFormat="1" ht="96.75" customHeight="1">
      <c r="A104" s="245"/>
      <c r="B104" s="245"/>
      <c r="C104" s="245" t="s">
        <v>300</v>
      </c>
      <c r="D104" s="237" t="s">
        <v>301</v>
      </c>
      <c r="E104" s="246">
        <v>265000</v>
      </c>
      <c r="F104" s="246"/>
      <c r="G104" s="246"/>
      <c r="H104" s="247">
        <f>SUM(E104:G104)</f>
        <v>265000</v>
      </c>
      <c r="I104" s="247"/>
      <c r="J104" s="247">
        <v>265000</v>
      </c>
    </row>
    <row r="105" spans="1:10" s="75" customFormat="1" ht="25.5" customHeight="1">
      <c r="A105" s="106"/>
      <c r="B105" s="106" t="s">
        <v>202</v>
      </c>
      <c r="C105" s="106"/>
      <c r="D105" s="107" t="s">
        <v>201</v>
      </c>
      <c r="E105" s="108">
        <f>SUM(E106:E106)</f>
        <v>7000</v>
      </c>
      <c r="F105" s="108"/>
      <c r="G105" s="108"/>
      <c r="H105" s="109">
        <f t="shared" si="27"/>
        <v>7000</v>
      </c>
      <c r="I105" s="110">
        <f t="shared" si="26"/>
        <v>7000</v>
      </c>
      <c r="J105" s="110"/>
    </row>
    <row r="106" spans="1:10" s="121" customFormat="1" ht="15" customHeight="1">
      <c r="A106" s="141"/>
      <c r="B106" s="141"/>
      <c r="C106" s="141" t="s">
        <v>12</v>
      </c>
      <c r="D106" s="120" t="s">
        <v>13</v>
      </c>
      <c r="E106" s="111">
        <v>7000</v>
      </c>
      <c r="F106" s="111"/>
      <c r="G106" s="111"/>
      <c r="H106" s="48">
        <f t="shared" si="27"/>
        <v>7000</v>
      </c>
      <c r="I106" s="48">
        <f t="shared" si="26"/>
        <v>7000</v>
      </c>
      <c r="J106" s="48"/>
    </row>
    <row r="107" spans="1:10" s="143" customFormat="1" ht="15" customHeight="1">
      <c r="A107" s="210"/>
      <c r="B107" s="210" t="s">
        <v>236</v>
      </c>
      <c r="C107" s="210"/>
      <c r="D107" s="212" t="s">
        <v>242</v>
      </c>
      <c r="E107" s="117">
        <f>E108</f>
        <v>31799</v>
      </c>
      <c r="F107" s="117"/>
      <c r="G107" s="117"/>
      <c r="H107" s="109">
        <f t="shared" si="27"/>
        <v>31799</v>
      </c>
      <c r="I107" s="109">
        <f t="shared" si="26"/>
        <v>31799</v>
      </c>
      <c r="J107" s="109"/>
    </row>
    <row r="108" spans="1:10" s="121" customFormat="1" ht="42.75" customHeight="1">
      <c r="A108" s="141"/>
      <c r="B108" s="141"/>
      <c r="C108" s="141" t="s">
        <v>92</v>
      </c>
      <c r="D108" s="46" t="s">
        <v>93</v>
      </c>
      <c r="E108" s="111">
        <v>31799</v>
      </c>
      <c r="F108" s="111"/>
      <c r="G108" s="111"/>
      <c r="H108" s="48">
        <f t="shared" si="27"/>
        <v>31799</v>
      </c>
      <c r="I108" s="48">
        <f t="shared" si="26"/>
        <v>31799</v>
      </c>
      <c r="J108" s="48"/>
    </row>
    <row r="109" spans="1:10" s="75" customFormat="1" ht="14.25" customHeight="1">
      <c r="A109" s="106"/>
      <c r="B109" s="106" t="s">
        <v>196</v>
      </c>
      <c r="C109" s="106"/>
      <c r="D109" s="107" t="s">
        <v>11</v>
      </c>
      <c r="E109" s="108">
        <f>SUM(E110:E110)</f>
        <v>8200</v>
      </c>
      <c r="F109" s="108"/>
      <c r="G109" s="108"/>
      <c r="H109" s="109">
        <f t="shared" si="27"/>
        <v>8200</v>
      </c>
      <c r="I109" s="110">
        <f t="shared" si="26"/>
        <v>8200</v>
      </c>
      <c r="J109" s="110"/>
    </row>
    <row r="110" spans="1:10" s="140" customFormat="1" ht="14.25" customHeight="1">
      <c r="A110" s="139"/>
      <c r="B110" s="139"/>
      <c r="C110" s="139" t="s">
        <v>123</v>
      </c>
      <c r="D110" s="166" t="s">
        <v>124</v>
      </c>
      <c r="E110" s="138">
        <v>8200</v>
      </c>
      <c r="F110" s="138"/>
      <c r="G110" s="138"/>
      <c r="H110" s="73">
        <f>SUM(E110:G110)</f>
        <v>8200</v>
      </c>
      <c r="I110" s="73">
        <f t="shared" si="26"/>
        <v>8200</v>
      </c>
      <c r="J110" s="73"/>
    </row>
    <row r="111" spans="1:10" s="143" customFormat="1" ht="28.5" customHeight="1">
      <c r="A111" s="210" t="s">
        <v>332</v>
      </c>
      <c r="B111" s="210"/>
      <c r="C111" s="210"/>
      <c r="D111" s="212" t="s">
        <v>334</v>
      </c>
      <c r="E111" s="117">
        <f>E112</f>
        <v>2420000</v>
      </c>
      <c r="F111" s="117"/>
      <c r="G111" s="117"/>
      <c r="H111" s="109">
        <f>SUM(E111:G111)</f>
        <v>2420000</v>
      </c>
      <c r="I111" s="109">
        <f>I112</f>
        <v>1136044</v>
      </c>
      <c r="J111" s="109">
        <f>J112</f>
        <v>1283956</v>
      </c>
    </row>
    <row r="112" spans="1:10" s="143" customFormat="1" ht="14.25" customHeight="1">
      <c r="A112" s="210"/>
      <c r="B112" s="210" t="s">
        <v>333</v>
      </c>
      <c r="C112" s="210"/>
      <c r="D112" s="212" t="s">
        <v>11</v>
      </c>
      <c r="E112" s="117">
        <f>SUM(E113:E116)</f>
        <v>2420000</v>
      </c>
      <c r="F112" s="117"/>
      <c r="G112" s="117"/>
      <c r="H112" s="109">
        <f>SUM(H113:H116)</f>
        <v>2420000</v>
      </c>
      <c r="I112" s="109">
        <f>SUM(I113:I115)</f>
        <v>1136044</v>
      </c>
      <c r="J112" s="109">
        <f>SUM(J113:J116)</f>
        <v>1283956</v>
      </c>
    </row>
    <row r="113" spans="1:11" s="248" customFormat="1" ht="96.75" customHeight="1">
      <c r="A113" s="245"/>
      <c r="B113" s="245"/>
      <c r="C113" s="245" t="s">
        <v>335</v>
      </c>
      <c r="D113" s="237" t="s">
        <v>301</v>
      </c>
      <c r="E113" s="246">
        <v>1072976.06</v>
      </c>
      <c r="F113" s="246"/>
      <c r="G113" s="246"/>
      <c r="H113" s="73">
        <f t="shared" ref="H113:H115" si="28">SUM(E113:G113)</f>
        <v>1072976.06</v>
      </c>
      <c r="I113" s="247">
        <f>SUM(H113)</f>
        <v>1072976.06</v>
      </c>
      <c r="J113" s="247"/>
      <c r="K113" s="311"/>
    </row>
    <row r="114" spans="1:11" s="248" customFormat="1" ht="96.75" customHeight="1">
      <c r="A114" s="245"/>
      <c r="B114" s="245"/>
      <c r="C114" s="245" t="s">
        <v>336</v>
      </c>
      <c r="D114" s="237" t="s">
        <v>301</v>
      </c>
      <c r="E114" s="246">
        <v>63067.94</v>
      </c>
      <c r="F114" s="246"/>
      <c r="G114" s="246"/>
      <c r="H114" s="73">
        <f t="shared" si="28"/>
        <v>63067.94</v>
      </c>
      <c r="I114" s="247">
        <f>SUM(H114)</f>
        <v>63067.94</v>
      </c>
      <c r="J114" s="247"/>
    </row>
    <row r="115" spans="1:11" s="248" customFormat="1" ht="96.75" customHeight="1">
      <c r="A115" s="245"/>
      <c r="B115" s="245"/>
      <c r="C115" s="245" t="s">
        <v>300</v>
      </c>
      <c r="D115" s="237" t="s">
        <v>301</v>
      </c>
      <c r="E115" s="246">
        <v>1249316.83</v>
      </c>
      <c r="F115" s="246"/>
      <c r="G115" s="246"/>
      <c r="H115" s="73">
        <f t="shared" si="28"/>
        <v>1249316.83</v>
      </c>
      <c r="I115" s="247"/>
      <c r="J115" s="247">
        <f>SUM(E115)</f>
        <v>1249316.83</v>
      </c>
    </row>
    <row r="116" spans="1:11" s="248" customFormat="1" ht="96.75" customHeight="1">
      <c r="A116" s="245"/>
      <c r="B116" s="245"/>
      <c r="C116" s="245" t="s">
        <v>396</v>
      </c>
      <c r="D116" s="237" t="s">
        <v>301</v>
      </c>
      <c r="E116" s="246">
        <v>34639.17</v>
      </c>
      <c r="F116" s="246"/>
      <c r="G116" s="246"/>
      <c r="H116" s="73">
        <f>SUM(J116)</f>
        <v>34639.17</v>
      </c>
      <c r="I116" s="247"/>
      <c r="J116" s="247">
        <f>SUM(E116)</f>
        <v>34639.17</v>
      </c>
    </row>
    <row r="117" spans="1:11" s="253" customFormat="1" ht="16.5" customHeight="1">
      <c r="A117" s="249" t="s">
        <v>234</v>
      </c>
      <c r="B117" s="249"/>
      <c r="C117" s="249"/>
      <c r="D117" s="250" t="s">
        <v>238</v>
      </c>
      <c r="E117" s="251">
        <f>SUM(E122+E118)</f>
        <v>16200</v>
      </c>
      <c r="F117" s="251">
        <f>SUM(F118+F122+F127+F129)</f>
        <v>7012834</v>
      </c>
      <c r="G117" s="251">
        <f>SUM(G118+G122+G127+G129)</f>
        <v>0</v>
      </c>
      <c r="H117" s="251">
        <f>SUM(H118+H122+H127+H129)</f>
        <v>7029034</v>
      </c>
      <c r="I117" s="251">
        <f>SUM(I118+I122+I127+I129)</f>
        <v>7029034</v>
      </c>
      <c r="J117" s="252"/>
    </row>
    <row r="118" spans="1:11" s="75" customFormat="1" ht="16.5" customHeight="1">
      <c r="A118" s="106"/>
      <c r="B118" s="106" t="s">
        <v>237</v>
      </c>
      <c r="C118" s="106"/>
      <c r="D118" s="107" t="s">
        <v>239</v>
      </c>
      <c r="E118" s="108">
        <f>SUM(E119:E121)</f>
        <v>3100</v>
      </c>
      <c r="F118" s="108">
        <f>F121</f>
        <v>5305798</v>
      </c>
      <c r="G118" s="108"/>
      <c r="H118" s="109">
        <f>SUM(H119:H121)</f>
        <v>5308898</v>
      </c>
      <c r="I118" s="109">
        <f t="shared" ref="I118:I121" si="29">SUM(H118)</f>
        <v>5308898</v>
      </c>
      <c r="J118" s="110"/>
    </row>
    <row r="119" spans="1:11" s="72" customFormat="1" ht="15" customHeight="1">
      <c r="A119" s="69"/>
      <c r="B119" s="69"/>
      <c r="C119" s="69" t="s">
        <v>32</v>
      </c>
      <c r="D119" s="211" t="s">
        <v>326</v>
      </c>
      <c r="E119" s="138">
        <v>100</v>
      </c>
      <c r="F119" s="70"/>
      <c r="G119" s="70"/>
      <c r="H119" s="73">
        <f t="shared" ref="H119:H121" si="30">SUM(E119:G119)</f>
        <v>100</v>
      </c>
      <c r="I119" s="73">
        <f t="shared" si="29"/>
        <v>100</v>
      </c>
      <c r="J119" s="71"/>
    </row>
    <row r="120" spans="1:11" s="72" customFormat="1" ht="30" customHeight="1">
      <c r="A120" s="69"/>
      <c r="B120" s="69"/>
      <c r="C120" s="69" t="s">
        <v>324</v>
      </c>
      <c r="D120" s="211" t="s">
        <v>325</v>
      </c>
      <c r="E120" s="138">
        <v>3000</v>
      </c>
      <c r="F120" s="70"/>
      <c r="G120" s="70"/>
      <c r="H120" s="73">
        <f t="shared" si="30"/>
        <v>3000</v>
      </c>
      <c r="I120" s="73">
        <f t="shared" si="29"/>
        <v>3000</v>
      </c>
      <c r="J120" s="71"/>
    </row>
    <row r="121" spans="1:11" s="72" customFormat="1" ht="96" customHeight="1">
      <c r="A121" s="69"/>
      <c r="B121" s="69"/>
      <c r="C121" s="69" t="s">
        <v>240</v>
      </c>
      <c r="D121" s="211" t="s">
        <v>471</v>
      </c>
      <c r="E121" s="70"/>
      <c r="F121" s="70">
        <v>5305798</v>
      </c>
      <c r="G121" s="70"/>
      <c r="H121" s="73">
        <f t="shared" si="30"/>
        <v>5305798</v>
      </c>
      <c r="I121" s="73">
        <f t="shared" si="29"/>
        <v>5305798</v>
      </c>
      <c r="J121" s="71"/>
    </row>
    <row r="122" spans="1:11" s="75" customFormat="1" ht="57" customHeight="1">
      <c r="A122" s="106"/>
      <c r="B122" s="106" t="s">
        <v>235</v>
      </c>
      <c r="C122" s="106"/>
      <c r="D122" s="107" t="s">
        <v>241</v>
      </c>
      <c r="E122" s="108">
        <f>SUM(E123:E126)</f>
        <v>13100</v>
      </c>
      <c r="F122" s="108">
        <f>F125</f>
        <v>1524827</v>
      </c>
      <c r="G122" s="108"/>
      <c r="H122" s="109">
        <f t="shared" ref="H122:H130" si="31">SUM(E122:G122)</f>
        <v>1537927</v>
      </c>
      <c r="I122" s="109">
        <f t="shared" ref="I122:I130" si="32">SUM(H122)</f>
        <v>1537927</v>
      </c>
      <c r="J122" s="110"/>
    </row>
    <row r="123" spans="1:11" s="72" customFormat="1" ht="15.75" customHeight="1">
      <c r="A123" s="69"/>
      <c r="B123" s="69"/>
      <c r="C123" s="69" t="s">
        <v>32</v>
      </c>
      <c r="D123" s="211" t="s">
        <v>326</v>
      </c>
      <c r="E123" s="138">
        <v>100</v>
      </c>
      <c r="F123" s="70"/>
      <c r="G123" s="70"/>
      <c r="H123" s="73">
        <f t="shared" ref="H123:H124" si="33">SUM(E123:G123)</f>
        <v>100</v>
      </c>
      <c r="I123" s="73">
        <f t="shared" si="32"/>
        <v>100</v>
      </c>
      <c r="J123" s="71"/>
    </row>
    <row r="124" spans="1:11" s="72" customFormat="1" ht="28.5" customHeight="1">
      <c r="A124" s="69"/>
      <c r="B124" s="69"/>
      <c r="C124" s="69" t="s">
        <v>324</v>
      </c>
      <c r="D124" s="211" t="s">
        <v>325</v>
      </c>
      <c r="E124" s="138">
        <v>3000</v>
      </c>
      <c r="F124" s="70"/>
      <c r="G124" s="70"/>
      <c r="H124" s="73">
        <f t="shared" si="33"/>
        <v>3000</v>
      </c>
      <c r="I124" s="73">
        <f t="shared" si="32"/>
        <v>3000</v>
      </c>
      <c r="J124" s="71"/>
    </row>
    <row r="125" spans="1:11" s="209" customFormat="1" ht="54.75" customHeight="1">
      <c r="A125" s="45"/>
      <c r="B125" s="45"/>
      <c r="C125" s="45" t="s">
        <v>30</v>
      </c>
      <c r="D125" s="46" t="s">
        <v>225</v>
      </c>
      <c r="E125" s="47"/>
      <c r="F125" s="47">
        <v>1524827</v>
      </c>
      <c r="G125" s="70"/>
      <c r="H125" s="73">
        <f t="shared" si="31"/>
        <v>1524827</v>
      </c>
      <c r="I125" s="73">
        <f t="shared" si="32"/>
        <v>1524827</v>
      </c>
      <c r="J125" s="71"/>
    </row>
    <row r="126" spans="1:11" s="209" customFormat="1" ht="53.25" customHeight="1">
      <c r="A126" s="45"/>
      <c r="B126" s="45"/>
      <c r="C126" s="45" t="s">
        <v>31</v>
      </c>
      <c r="D126" s="46" t="s">
        <v>226</v>
      </c>
      <c r="E126" s="47">
        <v>10000</v>
      </c>
      <c r="F126" s="47"/>
      <c r="G126" s="70"/>
      <c r="H126" s="73">
        <f t="shared" si="31"/>
        <v>10000</v>
      </c>
      <c r="I126" s="73">
        <f t="shared" si="32"/>
        <v>10000</v>
      </c>
      <c r="J126" s="71"/>
    </row>
    <row r="127" spans="1:11" s="75" customFormat="1" ht="19.5" customHeight="1">
      <c r="A127" s="106"/>
      <c r="B127" s="106" t="s">
        <v>265</v>
      </c>
      <c r="C127" s="106"/>
      <c r="D127" s="107" t="s">
        <v>266</v>
      </c>
      <c r="E127" s="108"/>
      <c r="F127" s="108">
        <f>F128</f>
        <v>173600</v>
      </c>
      <c r="G127" s="108"/>
      <c r="H127" s="109">
        <f t="shared" si="31"/>
        <v>173600</v>
      </c>
      <c r="I127" s="109">
        <f t="shared" si="32"/>
        <v>173600</v>
      </c>
      <c r="J127" s="110"/>
    </row>
    <row r="128" spans="1:11" s="233" customFormat="1" ht="70.5" customHeight="1">
      <c r="A128" s="45"/>
      <c r="B128" s="45"/>
      <c r="C128" s="45" t="s">
        <v>30</v>
      </c>
      <c r="D128" s="46" t="s">
        <v>470</v>
      </c>
      <c r="E128" s="47"/>
      <c r="F128" s="47">
        <v>173600</v>
      </c>
      <c r="G128" s="70"/>
      <c r="H128" s="73">
        <f t="shared" si="31"/>
        <v>173600</v>
      </c>
      <c r="I128" s="73">
        <f t="shared" si="32"/>
        <v>173600</v>
      </c>
      <c r="J128" s="71"/>
    </row>
    <row r="129" spans="1:11" s="75" customFormat="1" ht="83.25" customHeight="1">
      <c r="A129" s="106"/>
      <c r="B129" s="106" t="s">
        <v>267</v>
      </c>
      <c r="C129" s="106"/>
      <c r="D129" s="107" t="s">
        <v>472</v>
      </c>
      <c r="E129" s="108"/>
      <c r="F129" s="108">
        <f>F130</f>
        <v>8609</v>
      </c>
      <c r="G129" s="108"/>
      <c r="H129" s="109">
        <f t="shared" si="31"/>
        <v>8609</v>
      </c>
      <c r="I129" s="109">
        <f t="shared" si="32"/>
        <v>8609</v>
      </c>
      <c r="J129" s="110"/>
    </row>
    <row r="130" spans="1:11" s="233" customFormat="1" ht="69.75" customHeight="1">
      <c r="A130" s="45"/>
      <c r="B130" s="45"/>
      <c r="C130" s="45" t="s">
        <v>30</v>
      </c>
      <c r="D130" s="46" t="s">
        <v>470</v>
      </c>
      <c r="E130" s="47"/>
      <c r="F130" s="47">
        <v>8609</v>
      </c>
      <c r="G130" s="70"/>
      <c r="H130" s="73">
        <f t="shared" si="31"/>
        <v>8609</v>
      </c>
      <c r="I130" s="73">
        <f t="shared" si="32"/>
        <v>8609</v>
      </c>
      <c r="J130" s="71"/>
    </row>
    <row r="131" spans="1:11" s="156" customFormat="1" ht="27.75" customHeight="1">
      <c r="A131" s="65" t="s">
        <v>156</v>
      </c>
      <c r="B131" s="65"/>
      <c r="C131" s="65"/>
      <c r="D131" s="66" t="s">
        <v>87</v>
      </c>
      <c r="E131" s="67">
        <f>SUM(E132+E136+E138)</f>
        <v>1504000</v>
      </c>
      <c r="F131" s="67"/>
      <c r="G131" s="67"/>
      <c r="H131" s="68">
        <f>SUM(E131+F131+G131)</f>
        <v>1504000</v>
      </c>
      <c r="I131" s="43">
        <f>SUM(I132+I136+I138)</f>
        <v>1504000</v>
      </c>
      <c r="J131" s="43">
        <f>SUM(J138+J136+J132)</f>
        <v>0</v>
      </c>
    </row>
    <row r="132" spans="1:11" s="156" customFormat="1" ht="18" customHeight="1">
      <c r="A132" s="65"/>
      <c r="B132" s="65" t="s">
        <v>209</v>
      </c>
      <c r="C132" s="65"/>
      <c r="D132" s="66" t="s">
        <v>183</v>
      </c>
      <c r="E132" s="67">
        <f>SUM(E133:E135)</f>
        <v>1503000</v>
      </c>
      <c r="F132" s="67"/>
      <c r="G132" s="67"/>
      <c r="H132" s="68">
        <f t="shared" ref="H132:H135" si="34">SUM(E132+F132+G132)</f>
        <v>1503000</v>
      </c>
      <c r="I132" s="43">
        <f t="shared" si="26"/>
        <v>1503000</v>
      </c>
      <c r="J132" s="43"/>
    </row>
    <row r="133" spans="1:11" s="72" customFormat="1" ht="47.25" customHeight="1">
      <c r="A133" s="69"/>
      <c r="B133" s="69"/>
      <c r="C133" s="69" t="s">
        <v>120</v>
      </c>
      <c r="D133" s="118" t="s">
        <v>213</v>
      </c>
      <c r="E133" s="70">
        <v>1500000</v>
      </c>
      <c r="F133" s="70"/>
      <c r="G133" s="70"/>
      <c r="H133" s="73">
        <f t="shared" si="34"/>
        <v>1500000</v>
      </c>
      <c r="I133" s="71">
        <f t="shared" si="26"/>
        <v>1500000</v>
      </c>
      <c r="J133" s="71"/>
    </row>
    <row r="134" spans="1:11" s="72" customFormat="1" ht="31.5" customHeight="1">
      <c r="A134" s="69"/>
      <c r="B134" s="69"/>
      <c r="C134" s="223" t="s">
        <v>258</v>
      </c>
      <c r="D134" s="46" t="s">
        <v>259</v>
      </c>
      <c r="E134" s="70">
        <v>2000</v>
      </c>
      <c r="F134" s="70"/>
      <c r="G134" s="70"/>
      <c r="H134" s="73">
        <f t="shared" si="34"/>
        <v>2000</v>
      </c>
      <c r="I134" s="71">
        <f t="shared" si="26"/>
        <v>2000</v>
      </c>
      <c r="J134" s="71"/>
    </row>
    <row r="135" spans="1:11" s="72" customFormat="1" ht="31.5" customHeight="1">
      <c r="A135" s="69"/>
      <c r="B135" s="69"/>
      <c r="C135" s="223" t="s">
        <v>25</v>
      </c>
      <c r="D135" s="46" t="s">
        <v>223</v>
      </c>
      <c r="E135" s="70">
        <v>1000</v>
      </c>
      <c r="F135" s="70"/>
      <c r="G135" s="70"/>
      <c r="H135" s="73">
        <f t="shared" si="34"/>
        <v>1000</v>
      </c>
      <c r="I135" s="71">
        <f t="shared" si="26"/>
        <v>1000</v>
      </c>
      <c r="J135" s="71"/>
    </row>
    <row r="136" spans="1:11" s="156" customFormat="1" ht="38.25" customHeight="1">
      <c r="A136" s="65"/>
      <c r="B136" s="65" t="s">
        <v>177</v>
      </c>
      <c r="C136" s="65"/>
      <c r="D136" s="167" t="s">
        <v>176</v>
      </c>
      <c r="E136" s="67">
        <f>E137</f>
        <v>1000</v>
      </c>
      <c r="F136" s="67"/>
      <c r="G136" s="67"/>
      <c r="H136" s="68">
        <f>SUM(E136+F136+G136)</f>
        <v>1000</v>
      </c>
      <c r="I136" s="43">
        <f t="shared" si="26"/>
        <v>1000</v>
      </c>
      <c r="J136" s="43"/>
    </row>
    <row r="137" spans="1:11" ht="16.5" customHeight="1">
      <c r="A137" s="45"/>
      <c r="B137" s="45"/>
      <c r="C137" s="45" t="s">
        <v>9</v>
      </c>
      <c r="D137" s="168" t="s">
        <v>10</v>
      </c>
      <c r="E137" s="47">
        <v>1000</v>
      </c>
      <c r="F137" s="47"/>
      <c r="G137" s="47"/>
      <c r="H137" s="48">
        <f>SUM(E137+F137+G137)</f>
        <v>1000</v>
      </c>
      <c r="I137" s="49">
        <f t="shared" si="26"/>
        <v>1000</v>
      </c>
      <c r="J137" s="49"/>
    </row>
    <row r="138" spans="1:11" s="234" customFormat="1" ht="16.5" hidden="1" customHeight="1">
      <c r="A138" s="65"/>
      <c r="B138" s="65" t="s">
        <v>212</v>
      </c>
      <c r="C138" s="65"/>
      <c r="D138" s="167" t="s">
        <v>11</v>
      </c>
      <c r="E138" s="67">
        <f>SUM(E139)</f>
        <v>0</v>
      </c>
      <c r="F138" s="67"/>
      <c r="G138" s="67"/>
      <c r="H138" s="109">
        <f>SUM(H139)</f>
        <v>0</v>
      </c>
      <c r="I138" s="43">
        <f>I139</f>
        <v>0</v>
      </c>
      <c r="J138" s="43">
        <f>J139</f>
        <v>0</v>
      </c>
    </row>
    <row r="139" spans="1:11" s="121" customFormat="1" ht="24" hidden="1" customHeight="1">
      <c r="A139" s="141"/>
      <c r="B139" s="141"/>
      <c r="C139" s="141" t="s">
        <v>123</v>
      </c>
      <c r="D139" s="237" t="s">
        <v>124</v>
      </c>
      <c r="E139" s="111"/>
      <c r="F139" s="111"/>
      <c r="G139" s="111"/>
      <c r="H139" s="48"/>
      <c r="I139" s="48"/>
      <c r="J139" s="48"/>
    </row>
    <row r="140" spans="1:11" s="214" customFormat="1" ht="27" customHeight="1">
      <c r="A140" s="65" t="s">
        <v>244</v>
      </c>
      <c r="B140" s="65"/>
      <c r="C140" s="65"/>
      <c r="D140" s="167" t="s">
        <v>197</v>
      </c>
      <c r="E140" s="67">
        <f>E141</f>
        <v>6000</v>
      </c>
      <c r="F140" s="67"/>
      <c r="G140" s="67"/>
      <c r="H140" s="108">
        <f t="shared" ref="H140:H142" si="35">SUM(E140:G140)</f>
        <v>6000</v>
      </c>
      <c r="I140" s="108">
        <f>I141</f>
        <v>6000</v>
      </c>
      <c r="J140" s="67">
        <f>J141</f>
        <v>0</v>
      </c>
    </row>
    <row r="141" spans="1:11" s="214" customFormat="1" ht="15" customHeight="1">
      <c r="A141" s="65"/>
      <c r="B141" s="65" t="s">
        <v>245</v>
      </c>
      <c r="C141" s="65"/>
      <c r="D141" s="167" t="s">
        <v>246</v>
      </c>
      <c r="E141" s="67">
        <f>SUM(E142:E142)</f>
        <v>6000</v>
      </c>
      <c r="F141" s="67"/>
      <c r="G141" s="67"/>
      <c r="H141" s="67">
        <f>SUM(H142:H142)</f>
        <v>6000</v>
      </c>
      <c r="I141" s="67">
        <f t="shared" ref="I141" si="36">I142</f>
        <v>6000</v>
      </c>
      <c r="J141" s="67">
        <f>SUM(J142:J142)</f>
        <v>0</v>
      </c>
    </row>
    <row r="142" spans="1:11" s="213" customFormat="1" ht="79.5" customHeight="1">
      <c r="A142" s="45"/>
      <c r="B142" s="45"/>
      <c r="C142" s="45" t="s">
        <v>24</v>
      </c>
      <c r="D142" s="217" t="s">
        <v>247</v>
      </c>
      <c r="E142" s="47">
        <v>6000</v>
      </c>
      <c r="F142" s="47"/>
      <c r="G142" s="47"/>
      <c r="H142" s="47">
        <f t="shared" si="35"/>
        <v>6000</v>
      </c>
      <c r="I142" s="47">
        <v>6000</v>
      </c>
      <c r="J142" s="47"/>
    </row>
    <row r="143" spans="1:11" s="121" customFormat="1" ht="15.75" customHeight="1">
      <c r="A143" s="119"/>
      <c r="B143" s="119" t="s">
        <v>4</v>
      </c>
      <c r="C143" s="119"/>
      <c r="D143" s="120"/>
      <c r="E143" s="102">
        <f>SUM(E5+E8+E14+E21+E28+E31+E58+E68+E84+E87+E131+E117+E140+E111)</f>
        <v>19637035</v>
      </c>
      <c r="F143" s="102">
        <f>SUM(F5+F8+F14+F21+F28+F31+F58+F68+F84+F87+F131+F117+F140+F111)</f>
        <v>7906420</v>
      </c>
      <c r="G143" s="102">
        <f>SUM(G5+G8+G14+G21+G28+G31+G58+G68+G84+G87+G131+G117+G140+G111)</f>
        <v>45000</v>
      </c>
      <c r="H143" s="102">
        <f>SUM(H5+H8+H14+H21+H28+H31+H58+H68+H84+H87+H131+H117+H140+H111)</f>
        <v>27588455</v>
      </c>
      <c r="I143" s="102">
        <f>SUM(I5+I8+I14+I21+I28+I31+I58+I68+I84+I87+I131+I117+I140+I111)</f>
        <v>24728642</v>
      </c>
      <c r="J143" s="102">
        <f>SUM(J5+J8+J14+J21+J28+J31+J58+J68+J84+J87+J131+J117+J140+J111)</f>
        <v>2859813</v>
      </c>
      <c r="K143" s="353"/>
    </row>
    <row r="144" spans="1:11">
      <c r="A144" s="396" t="s">
        <v>328</v>
      </c>
      <c r="B144" s="397"/>
      <c r="C144" s="397"/>
      <c r="D144" s="397"/>
      <c r="E144" s="397"/>
      <c r="F144" s="397"/>
      <c r="G144" s="397"/>
      <c r="H144" s="397"/>
      <c r="I144" s="397"/>
      <c r="J144" s="397"/>
    </row>
    <row r="145" spans="1:10" ht="11.25" customHeight="1">
      <c r="A145" s="396" t="s">
        <v>474</v>
      </c>
      <c r="B145" s="397"/>
      <c r="C145" s="397"/>
      <c r="D145" s="397"/>
      <c r="E145" s="397"/>
      <c r="F145" s="397"/>
      <c r="G145" s="397"/>
      <c r="H145" s="397"/>
      <c r="I145" s="397"/>
      <c r="J145" s="122"/>
    </row>
    <row r="146" spans="1:10">
      <c r="A146" s="396" t="s">
        <v>473</v>
      </c>
      <c r="B146" s="397"/>
      <c r="C146" s="397"/>
      <c r="D146" s="397"/>
      <c r="E146" s="397"/>
      <c r="F146" s="397"/>
      <c r="G146" s="397"/>
      <c r="H146" s="397"/>
      <c r="I146" s="397"/>
      <c r="J146" s="122"/>
    </row>
    <row r="147" spans="1:10">
      <c r="A147" s="396" t="s">
        <v>329</v>
      </c>
      <c r="B147" s="397"/>
      <c r="C147" s="397"/>
      <c r="D147" s="397"/>
      <c r="E147" s="397"/>
      <c r="F147" s="397"/>
      <c r="G147" s="397"/>
      <c r="H147" s="397"/>
      <c r="I147" s="397"/>
      <c r="J147" s="122"/>
    </row>
    <row r="148" spans="1:10">
      <c r="A148" s="123"/>
      <c r="B148" s="123"/>
      <c r="C148" s="123"/>
      <c r="D148" s="124"/>
      <c r="E148" s="124"/>
      <c r="F148" s="125"/>
      <c r="G148" s="124"/>
      <c r="I148" s="126"/>
    </row>
    <row r="149" spans="1:10">
      <c r="A149" s="123"/>
      <c r="B149" s="123"/>
      <c r="C149" s="123"/>
      <c r="D149" s="124"/>
      <c r="E149" s="124"/>
      <c r="F149" s="124"/>
      <c r="G149" s="124"/>
      <c r="I149" s="126"/>
    </row>
    <row r="150" spans="1:10">
      <c r="A150" s="123"/>
      <c r="B150" s="123"/>
      <c r="C150" s="123"/>
      <c r="D150" s="124"/>
      <c r="E150" s="124"/>
      <c r="F150" s="124"/>
      <c r="G150" s="124"/>
    </row>
    <row r="151" spans="1:10">
      <c r="A151" s="123"/>
      <c r="B151" s="123"/>
      <c r="C151" s="123"/>
      <c r="D151" s="124"/>
      <c r="E151" s="124"/>
      <c r="F151" s="124"/>
      <c r="G151" s="124"/>
      <c r="J151" s="122"/>
    </row>
    <row r="152" spans="1:10">
      <c r="A152" s="123"/>
      <c r="B152" s="123"/>
      <c r="C152" s="123"/>
      <c r="D152" s="124"/>
      <c r="E152" s="124"/>
      <c r="F152" s="124"/>
      <c r="G152" s="124"/>
    </row>
    <row r="153" spans="1:10">
      <c r="A153" s="123"/>
      <c r="B153" s="123"/>
      <c r="C153" s="123"/>
      <c r="D153" s="124"/>
      <c r="E153" s="124"/>
      <c r="F153" s="124"/>
      <c r="G153" s="124"/>
    </row>
    <row r="154" spans="1:10">
      <c r="A154" s="123"/>
      <c r="B154" s="123"/>
      <c r="C154" s="123"/>
      <c r="D154" s="124"/>
      <c r="E154" s="124"/>
      <c r="F154" s="124"/>
      <c r="G154" s="124"/>
    </row>
    <row r="155" spans="1:10">
      <c r="A155" s="123"/>
      <c r="B155" s="123"/>
      <c r="C155" s="123"/>
      <c r="D155" s="124"/>
      <c r="E155" s="124"/>
      <c r="F155" s="124"/>
      <c r="G155" s="124"/>
    </row>
    <row r="156" spans="1:10">
      <c r="A156" s="123"/>
      <c r="B156" s="123"/>
      <c r="C156" s="123"/>
      <c r="D156" s="124"/>
      <c r="E156" s="124"/>
      <c r="F156" s="124"/>
      <c r="G156" s="124"/>
    </row>
    <row r="157" spans="1:10">
      <c r="A157" s="123"/>
      <c r="B157" s="123"/>
      <c r="C157" s="123"/>
      <c r="D157" s="124"/>
      <c r="E157" s="124"/>
      <c r="F157" s="124"/>
      <c r="G157" s="124"/>
    </row>
    <row r="158" spans="1:10">
      <c r="A158" s="123"/>
      <c r="B158" s="123"/>
      <c r="C158" s="123"/>
      <c r="D158" s="124"/>
      <c r="E158" s="124"/>
      <c r="F158" s="124"/>
      <c r="G158" s="124"/>
    </row>
    <row r="159" spans="1:10">
      <c r="A159" s="123"/>
      <c r="B159" s="123"/>
      <c r="C159" s="123"/>
      <c r="D159" s="124"/>
      <c r="E159" s="124"/>
      <c r="F159" s="124"/>
      <c r="G159" s="124"/>
    </row>
    <row r="160" spans="1:10">
      <c r="A160" s="123"/>
      <c r="B160" s="123"/>
      <c r="C160" s="123"/>
      <c r="D160" s="124"/>
      <c r="E160" s="124"/>
      <c r="F160" s="124"/>
      <c r="G160" s="124"/>
    </row>
    <row r="161" spans="1:7">
      <c r="A161" s="123"/>
      <c r="B161" s="123"/>
      <c r="C161" s="123"/>
      <c r="D161" s="124"/>
      <c r="E161" s="124"/>
      <c r="F161" s="124"/>
      <c r="G161" s="124"/>
    </row>
    <row r="162" spans="1:7">
      <c r="A162" s="123"/>
      <c r="B162" s="123"/>
      <c r="C162" s="123"/>
      <c r="D162" s="124"/>
      <c r="E162" s="124"/>
      <c r="F162" s="124"/>
      <c r="G162" s="124"/>
    </row>
    <row r="163" spans="1:7">
      <c r="A163" s="123"/>
      <c r="B163" s="123"/>
      <c r="C163" s="123"/>
      <c r="D163" s="124"/>
      <c r="E163" s="124"/>
      <c r="F163" s="124"/>
      <c r="G163" s="124"/>
    </row>
    <row r="164" spans="1:7">
      <c r="A164" s="123"/>
      <c r="B164" s="123"/>
      <c r="C164" s="123"/>
      <c r="D164" s="124"/>
      <c r="E164" s="124"/>
      <c r="F164" s="124"/>
      <c r="G164" s="124"/>
    </row>
    <row r="165" spans="1:7">
      <c r="A165" s="123"/>
      <c r="B165" s="123"/>
      <c r="C165" s="123"/>
      <c r="D165" s="124"/>
      <c r="E165" s="124"/>
      <c r="F165" s="124"/>
      <c r="G165" s="124"/>
    </row>
    <row r="166" spans="1:7">
      <c r="A166" s="123"/>
      <c r="B166" s="123"/>
      <c r="C166" s="123"/>
      <c r="D166" s="124"/>
      <c r="E166" s="124"/>
      <c r="F166" s="124"/>
      <c r="G166" s="124"/>
    </row>
    <row r="167" spans="1:7">
      <c r="A167" s="123"/>
      <c r="B167" s="123"/>
      <c r="C167" s="123"/>
      <c r="D167" s="124"/>
      <c r="E167" s="124"/>
      <c r="F167" s="124"/>
      <c r="G167" s="124"/>
    </row>
    <row r="168" spans="1:7">
      <c r="A168" s="123"/>
      <c r="B168" s="123"/>
      <c r="C168" s="123"/>
      <c r="D168" s="124"/>
      <c r="E168" s="124"/>
      <c r="F168" s="124"/>
      <c r="G168" s="124"/>
    </row>
    <row r="169" spans="1:7">
      <c r="A169" s="123"/>
      <c r="B169" s="123"/>
      <c r="C169" s="123"/>
      <c r="D169" s="124"/>
      <c r="E169" s="124"/>
      <c r="F169" s="124"/>
      <c r="G169" s="124"/>
    </row>
  </sheetData>
  <mergeCells count="8">
    <mergeCell ref="F1:H1"/>
    <mergeCell ref="A2:H2"/>
    <mergeCell ref="E3:G3"/>
    <mergeCell ref="A147:I147"/>
    <mergeCell ref="I3:J3"/>
    <mergeCell ref="A146:I146"/>
    <mergeCell ref="A144:J144"/>
    <mergeCell ref="A145:I145"/>
  </mergeCells>
  <phoneticPr fontId="0" type="noConversion"/>
  <pageMargins left="0.78740157480314965" right="0.39370078740157483" top="0.78740157480314965" bottom="0.39370078740157483" header="0.51181102362204722" footer="0.11811023622047245"/>
  <pageSetup paperSize="9" orientation="landscape" r:id="rId1"/>
  <headerFooter alignWithMargins="0">
    <oddFooter>&amp;CPlan dochodów 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85"/>
  <sheetViews>
    <sheetView view="pageLayout" topLeftCell="A81" zoomScaleNormal="100" workbookViewId="0">
      <selection activeCell="Q92" sqref="Q92"/>
    </sheetView>
  </sheetViews>
  <sheetFormatPr defaultRowHeight="9.75"/>
  <cols>
    <col min="1" max="1" width="3.28515625" style="342" customWidth="1"/>
    <col min="2" max="2" width="6.28515625" style="342" customWidth="1"/>
    <col min="3" max="3" width="4.85546875" style="342" customWidth="1"/>
    <col min="4" max="4" width="9.5703125" style="342" customWidth="1"/>
    <col min="5" max="5" width="5" style="342" customWidth="1"/>
    <col min="6" max="6" width="5.5703125" style="342" customWidth="1"/>
    <col min="7" max="7" width="10.7109375" style="342" customWidth="1"/>
    <col min="8" max="8" width="10.5703125" style="342" customWidth="1"/>
    <col min="9" max="10" width="9.85546875" style="342" customWidth="1"/>
    <col min="11" max="11" width="8.85546875" style="342" customWidth="1"/>
    <col min="12" max="12" width="10" style="342" customWidth="1"/>
    <col min="13" max="13" width="10.5703125" style="342" customWidth="1"/>
    <col min="14" max="14" width="8" style="342" customWidth="1"/>
    <col min="15" max="15" width="9.7109375" style="342" customWidth="1"/>
    <col min="16" max="16" width="10" style="342" customWidth="1"/>
    <col min="17" max="17" width="4.5703125" style="342" customWidth="1"/>
    <col min="18" max="18" width="5.28515625" style="342" customWidth="1"/>
    <col min="19" max="255" width="9.140625" style="331"/>
    <col min="256" max="256" width="3.28515625" style="331" bestFit="1" customWidth="1"/>
    <col min="257" max="257" width="5.140625" style="331" bestFit="1" customWidth="1"/>
    <col min="258" max="258" width="4.85546875" style="331" customWidth="1"/>
    <col min="259" max="259" width="19.85546875" style="331" customWidth="1"/>
    <col min="260" max="260" width="5" style="331" customWidth="1"/>
    <col min="261" max="261" width="5.140625" style="331" customWidth="1"/>
    <col min="262" max="262" width="9.28515625" style="331" bestFit="1" customWidth="1"/>
    <col min="263" max="263" width="10.5703125" style="331" customWidth="1"/>
    <col min="264" max="264" width="8.85546875" style="331" customWidth="1"/>
    <col min="265" max="265" width="9.28515625" style="331" customWidth="1"/>
    <col min="266" max="266" width="8.85546875" style="331" customWidth="1"/>
    <col min="267" max="267" width="9" style="331" customWidth="1"/>
    <col min="268" max="268" width="11.28515625" style="331" bestFit="1" customWidth="1"/>
    <col min="269" max="269" width="6.85546875" style="331" customWidth="1"/>
    <col min="270" max="270" width="6.85546875" style="331" bestFit="1" customWidth="1"/>
    <col min="271" max="272" width="9" style="331" customWidth="1"/>
    <col min="273" max="273" width="4.5703125" style="331" customWidth="1"/>
    <col min="274" max="274" width="4.28515625" style="331" customWidth="1"/>
    <col min="275" max="511" width="9.140625" style="331"/>
    <col min="512" max="512" width="3.28515625" style="331" bestFit="1" customWidth="1"/>
    <col min="513" max="513" width="5.140625" style="331" bestFit="1" customWidth="1"/>
    <col min="514" max="514" width="4.85546875" style="331" customWidth="1"/>
    <col min="515" max="515" width="19.85546875" style="331" customWidth="1"/>
    <col min="516" max="516" width="5" style="331" customWidth="1"/>
    <col min="517" max="517" width="5.140625" style="331" customWidth="1"/>
    <col min="518" max="518" width="9.28515625" style="331" bestFit="1" customWidth="1"/>
    <col min="519" max="519" width="10.5703125" style="331" customWidth="1"/>
    <col min="520" max="520" width="8.85546875" style="331" customWidth="1"/>
    <col min="521" max="521" width="9.28515625" style="331" customWidth="1"/>
    <col min="522" max="522" width="8.85546875" style="331" customWidth="1"/>
    <col min="523" max="523" width="9" style="331" customWidth="1"/>
    <col min="524" max="524" width="11.28515625" style="331" bestFit="1" customWidth="1"/>
    <col min="525" max="525" width="6.85546875" style="331" customWidth="1"/>
    <col min="526" max="526" width="6.85546875" style="331" bestFit="1" customWidth="1"/>
    <col min="527" max="528" width="9" style="331" customWidth="1"/>
    <col min="529" max="529" width="4.5703125" style="331" customWidth="1"/>
    <col min="530" max="530" width="4.28515625" style="331" customWidth="1"/>
    <col min="531" max="767" width="9.140625" style="331"/>
    <col min="768" max="768" width="3.28515625" style="331" bestFit="1" customWidth="1"/>
    <col min="769" max="769" width="5.140625" style="331" bestFit="1" customWidth="1"/>
    <col min="770" max="770" width="4.85546875" style="331" customWidth="1"/>
    <col min="771" max="771" width="19.85546875" style="331" customWidth="1"/>
    <col min="772" max="772" width="5" style="331" customWidth="1"/>
    <col min="773" max="773" width="5.140625" style="331" customWidth="1"/>
    <col min="774" max="774" width="9.28515625" style="331" bestFit="1" customWidth="1"/>
    <col min="775" max="775" width="10.5703125" style="331" customWidth="1"/>
    <col min="776" max="776" width="8.85546875" style="331" customWidth="1"/>
    <col min="777" max="777" width="9.28515625" style="331" customWidth="1"/>
    <col min="778" max="778" width="8.85546875" style="331" customWidth="1"/>
    <col min="779" max="779" width="9" style="331" customWidth="1"/>
    <col min="780" max="780" width="11.28515625" style="331" bestFit="1" customWidth="1"/>
    <col min="781" max="781" width="6.85546875" style="331" customWidth="1"/>
    <col min="782" max="782" width="6.85546875" style="331" bestFit="1" customWidth="1"/>
    <col min="783" max="784" width="9" style="331" customWidth="1"/>
    <col min="785" max="785" width="4.5703125" style="331" customWidth="1"/>
    <col min="786" max="786" width="4.28515625" style="331" customWidth="1"/>
    <col min="787" max="1023" width="9.140625" style="331"/>
    <col min="1024" max="1024" width="3.28515625" style="331" bestFit="1" customWidth="1"/>
    <col min="1025" max="1025" width="5.140625" style="331" bestFit="1" customWidth="1"/>
    <col min="1026" max="1026" width="4.85546875" style="331" customWidth="1"/>
    <col min="1027" max="1027" width="19.85546875" style="331" customWidth="1"/>
    <col min="1028" max="1028" width="5" style="331" customWidth="1"/>
    <col min="1029" max="1029" width="5.140625" style="331" customWidth="1"/>
    <col min="1030" max="1030" width="9.28515625" style="331" bestFit="1" customWidth="1"/>
    <col min="1031" max="1031" width="10.5703125" style="331" customWidth="1"/>
    <col min="1032" max="1032" width="8.85546875" style="331" customWidth="1"/>
    <col min="1033" max="1033" width="9.28515625" style="331" customWidth="1"/>
    <col min="1034" max="1034" width="8.85546875" style="331" customWidth="1"/>
    <col min="1035" max="1035" width="9" style="331" customWidth="1"/>
    <col min="1036" max="1036" width="11.28515625" style="331" bestFit="1" customWidth="1"/>
    <col min="1037" max="1037" width="6.85546875" style="331" customWidth="1"/>
    <col min="1038" max="1038" width="6.85546875" style="331" bestFit="1" customWidth="1"/>
    <col min="1039" max="1040" width="9" style="331" customWidth="1"/>
    <col min="1041" max="1041" width="4.5703125" style="331" customWidth="1"/>
    <col min="1042" max="1042" width="4.28515625" style="331" customWidth="1"/>
    <col min="1043" max="1279" width="9.140625" style="331"/>
    <col min="1280" max="1280" width="3.28515625" style="331" bestFit="1" customWidth="1"/>
    <col min="1281" max="1281" width="5.140625" style="331" bestFit="1" customWidth="1"/>
    <col min="1282" max="1282" width="4.85546875" style="331" customWidth="1"/>
    <col min="1283" max="1283" width="19.85546875" style="331" customWidth="1"/>
    <col min="1284" max="1284" width="5" style="331" customWidth="1"/>
    <col min="1285" max="1285" width="5.140625" style="331" customWidth="1"/>
    <col min="1286" max="1286" width="9.28515625" style="331" bestFit="1" customWidth="1"/>
    <col min="1287" max="1287" width="10.5703125" style="331" customWidth="1"/>
    <col min="1288" max="1288" width="8.85546875" style="331" customWidth="1"/>
    <col min="1289" max="1289" width="9.28515625" style="331" customWidth="1"/>
    <col min="1290" max="1290" width="8.85546875" style="331" customWidth="1"/>
    <col min="1291" max="1291" width="9" style="331" customWidth="1"/>
    <col min="1292" max="1292" width="11.28515625" style="331" bestFit="1" customWidth="1"/>
    <col min="1293" max="1293" width="6.85546875" style="331" customWidth="1"/>
    <col min="1294" max="1294" width="6.85546875" style="331" bestFit="1" customWidth="1"/>
    <col min="1295" max="1296" width="9" style="331" customWidth="1"/>
    <col min="1297" max="1297" width="4.5703125" style="331" customWidth="1"/>
    <col min="1298" max="1298" width="4.28515625" style="331" customWidth="1"/>
    <col min="1299" max="1535" width="9.140625" style="331"/>
    <col min="1536" max="1536" width="3.28515625" style="331" bestFit="1" customWidth="1"/>
    <col min="1537" max="1537" width="5.140625" style="331" bestFit="1" customWidth="1"/>
    <col min="1538" max="1538" width="4.85546875" style="331" customWidth="1"/>
    <col min="1539" max="1539" width="19.85546875" style="331" customWidth="1"/>
    <col min="1540" max="1540" width="5" style="331" customWidth="1"/>
    <col min="1541" max="1541" width="5.140625" style="331" customWidth="1"/>
    <col min="1542" max="1542" width="9.28515625" style="331" bestFit="1" customWidth="1"/>
    <col min="1543" max="1543" width="10.5703125" style="331" customWidth="1"/>
    <col min="1544" max="1544" width="8.85546875" style="331" customWidth="1"/>
    <col min="1545" max="1545" width="9.28515625" style="331" customWidth="1"/>
    <col min="1546" max="1546" width="8.85546875" style="331" customWidth="1"/>
    <col min="1547" max="1547" width="9" style="331" customWidth="1"/>
    <col min="1548" max="1548" width="11.28515625" style="331" bestFit="1" customWidth="1"/>
    <col min="1549" max="1549" width="6.85546875" style="331" customWidth="1"/>
    <col min="1550" max="1550" width="6.85546875" style="331" bestFit="1" customWidth="1"/>
    <col min="1551" max="1552" width="9" style="331" customWidth="1"/>
    <col min="1553" max="1553" width="4.5703125" style="331" customWidth="1"/>
    <col min="1554" max="1554" width="4.28515625" style="331" customWidth="1"/>
    <col min="1555" max="1791" width="9.140625" style="331"/>
    <col min="1792" max="1792" width="3.28515625" style="331" bestFit="1" customWidth="1"/>
    <col min="1793" max="1793" width="5.140625" style="331" bestFit="1" customWidth="1"/>
    <col min="1794" max="1794" width="4.85546875" style="331" customWidth="1"/>
    <col min="1795" max="1795" width="19.85546875" style="331" customWidth="1"/>
    <col min="1796" max="1796" width="5" style="331" customWidth="1"/>
    <col min="1797" max="1797" width="5.140625" style="331" customWidth="1"/>
    <col min="1798" max="1798" width="9.28515625" style="331" bestFit="1" customWidth="1"/>
    <col min="1799" max="1799" width="10.5703125" style="331" customWidth="1"/>
    <col min="1800" max="1800" width="8.85546875" style="331" customWidth="1"/>
    <col min="1801" max="1801" width="9.28515625" style="331" customWidth="1"/>
    <col min="1802" max="1802" width="8.85546875" style="331" customWidth="1"/>
    <col min="1803" max="1803" width="9" style="331" customWidth="1"/>
    <col min="1804" max="1804" width="11.28515625" style="331" bestFit="1" customWidth="1"/>
    <col min="1805" max="1805" width="6.85546875" style="331" customWidth="1"/>
    <col min="1806" max="1806" width="6.85546875" style="331" bestFit="1" customWidth="1"/>
    <col min="1807" max="1808" width="9" style="331" customWidth="1"/>
    <col min="1809" max="1809" width="4.5703125" style="331" customWidth="1"/>
    <col min="1810" max="1810" width="4.28515625" style="331" customWidth="1"/>
    <col min="1811" max="2047" width="9.140625" style="331"/>
    <col min="2048" max="2048" width="3.28515625" style="331" bestFit="1" customWidth="1"/>
    <col min="2049" max="2049" width="5.140625" style="331" bestFit="1" customWidth="1"/>
    <col min="2050" max="2050" width="4.85546875" style="331" customWidth="1"/>
    <col min="2051" max="2051" width="19.85546875" style="331" customWidth="1"/>
    <col min="2052" max="2052" width="5" style="331" customWidth="1"/>
    <col min="2053" max="2053" width="5.140625" style="331" customWidth="1"/>
    <col min="2054" max="2054" width="9.28515625" style="331" bestFit="1" customWidth="1"/>
    <col min="2055" max="2055" width="10.5703125" style="331" customWidth="1"/>
    <col min="2056" max="2056" width="8.85546875" style="331" customWidth="1"/>
    <col min="2057" max="2057" width="9.28515625" style="331" customWidth="1"/>
    <col min="2058" max="2058" width="8.85546875" style="331" customWidth="1"/>
    <col min="2059" max="2059" width="9" style="331" customWidth="1"/>
    <col min="2060" max="2060" width="11.28515625" style="331" bestFit="1" customWidth="1"/>
    <col min="2061" max="2061" width="6.85546875" style="331" customWidth="1"/>
    <col min="2062" max="2062" width="6.85546875" style="331" bestFit="1" customWidth="1"/>
    <col min="2063" max="2064" width="9" style="331" customWidth="1"/>
    <col min="2065" max="2065" width="4.5703125" style="331" customWidth="1"/>
    <col min="2066" max="2066" width="4.28515625" style="331" customWidth="1"/>
    <col min="2067" max="2303" width="9.140625" style="331"/>
    <col min="2304" max="2304" width="3.28515625" style="331" bestFit="1" customWidth="1"/>
    <col min="2305" max="2305" width="5.140625" style="331" bestFit="1" customWidth="1"/>
    <col min="2306" max="2306" width="4.85546875" style="331" customWidth="1"/>
    <col min="2307" max="2307" width="19.85546875" style="331" customWidth="1"/>
    <col min="2308" max="2308" width="5" style="331" customWidth="1"/>
    <col min="2309" max="2309" width="5.140625" style="331" customWidth="1"/>
    <col min="2310" max="2310" width="9.28515625" style="331" bestFit="1" customWidth="1"/>
    <col min="2311" max="2311" width="10.5703125" style="331" customWidth="1"/>
    <col min="2312" max="2312" width="8.85546875" style="331" customWidth="1"/>
    <col min="2313" max="2313" width="9.28515625" style="331" customWidth="1"/>
    <col min="2314" max="2314" width="8.85546875" style="331" customWidth="1"/>
    <col min="2315" max="2315" width="9" style="331" customWidth="1"/>
    <col min="2316" max="2316" width="11.28515625" style="331" bestFit="1" customWidth="1"/>
    <col min="2317" max="2317" width="6.85546875" style="331" customWidth="1"/>
    <col min="2318" max="2318" width="6.85546875" style="331" bestFit="1" customWidth="1"/>
    <col min="2319" max="2320" width="9" style="331" customWidth="1"/>
    <col min="2321" max="2321" width="4.5703125" style="331" customWidth="1"/>
    <col min="2322" max="2322" width="4.28515625" style="331" customWidth="1"/>
    <col min="2323" max="2559" width="9.140625" style="331"/>
    <col min="2560" max="2560" width="3.28515625" style="331" bestFit="1" customWidth="1"/>
    <col min="2561" max="2561" width="5.140625" style="331" bestFit="1" customWidth="1"/>
    <col min="2562" max="2562" width="4.85546875" style="331" customWidth="1"/>
    <col min="2563" max="2563" width="19.85546875" style="331" customWidth="1"/>
    <col min="2564" max="2564" width="5" style="331" customWidth="1"/>
    <col min="2565" max="2565" width="5.140625" style="331" customWidth="1"/>
    <col min="2566" max="2566" width="9.28515625" style="331" bestFit="1" customWidth="1"/>
    <col min="2567" max="2567" width="10.5703125" style="331" customWidth="1"/>
    <col min="2568" max="2568" width="8.85546875" style="331" customWidth="1"/>
    <col min="2569" max="2569" width="9.28515625" style="331" customWidth="1"/>
    <col min="2570" max="2570" width="8.85546875" style="331" customWidth="1"/>
    <col min="2571" max="2571" width="9" style="331" customWidth="1"/>
    <col min="2572" max="2572" width="11.28515625" style="331" bestFit="1" customWidth="1"/>
    <col min="2573" max="2573" width="6.85546875" style="331" customWidth="1"/>
    <col min="2574" max="2574" width="6.85546875" style="331" bestFit="1" customWidth="1"/>
    <col min="2575" max="2576" width="9" style="331" customWidth="1"/>
    <col min="2577" max="2577" width="4.5703125" style="331" customWidth="1"/>
    <col min="2578" max="2578" width="4.28515625" style="331" customWidth="1"/>
    <col min="2579" max="2815" width="9.140625" style="331"/>
    <col min="2816" max="2816" width="3.28515625" style="331" bestFit="1" customWidth="1"/>
    <col min="2817" max="2817" width="5.140625" style="331" bestFit="1" customWidth="1"/>
    <col min="2818" max="2818" width="4.85546875" style="331" customWidth="1"/>
    <col min="2819" max="2819" width="19.85546875" style="331" customWidth="1"/>
    <col min="2820" max="2820" width="5" style="331" customWidth="1"/>
    <col min="2821" max="2821" width="5.140625" style="331" customWidth="1"/>
    <col min="2822" max="2822" width="9.28515625" style="331" bestFit="1" customWidth="1"/>
    <col min="2823" max="2823" width="10.5703125" style="331" customWidth="1"/>
    <col min="2824" max="2824" width="8.85546875" style="331" customWidth="1"/>
    <col min="2825" max="2825" width="9.28515625" style="331" customWidth="1"/>
    <col min="2826" max="2826" width="8.85546875" style="331" customWidth="1"/>
    <col min="2827" max="2827" width="9" style="331" customWidth="1"/>
    <col min="2828" max="2828" width="11.28515625" style="331" bestFit="1" customWidth="1"/>
    <col min="2829" max="2829" width="6.85546875" style="331" customWidth="1"/>
    <col min="2830" max="2830" width="6.85546875" style="331" bestFit="1" customWidth="1"/>
    <col min="2831" max="2832" width="9" style="331" customWidth="1"/>
    <col min="2833" max="2833" width="4.5703125" style="331" customWidth="1"/>
    <col min="2834" max="2834" width="4.28515625" style="331" customWidth="1"/>
    <col min="2835" max="3071" width="9.140625" style="331"/>
    <col min="3072" max="3072" width="3.28515625" style="331" bestFit="1" customWidth="1"/>
    <col min="3073" max="3073" width="5.140625" style="331" bestFit="1" customWidth="1"/>
    <col min="3074" max="3074" width="4.85546875" style="331" customWidth="1"/>
    <col min="3075" max="3075" width="19.85546875" style="331" customWidth="1"/>
    <col min="3076" max="3076" width="5" style="331" customWidth="1"/>
    <col min="3077" max="3077" width="5.140625" style="331" customWidth="1"/>
    <col min="3078" max="3078" width="9.28515625" style="331" bestFit="1" customWidth="1"/>
    <col min="3079" max="3079" width="10.5703125" style="331" customWidth="1"/>
    <col min="3080" max="3080" width="8.85546875" style="331" customWidth="1"/>
    <col min="3081" max="3081" width="9.28515625" style="331" customWidth="1"/>
    <col min="3082" max="3082" width="8.85546875" style="331" customWidth="1"/>
    <col min="3083" max="3083" width="9" style="331" customWidth="1"/>
    <col min="3084" max="3084" width="11.28515625" style="331" bestFit="1" customWidth="1"/>
    <col min="3085" max="3085" width="6.85546875" style="331" customWidth="1"/>
    <col min="3086" max="3086" width="6.85546875" style="331" bestFit="1" customWidth="1"/>
    <col min="3087" max="3088" width="9" style="331" customWidth="1"/>
    <col min="3089" max="3089" width="4.5703125" style="331" customWidth="1"/>
    <col min="3090" max="3090" width="4.28515625" style="331" customWidth="1"/>
    <col min="3091" max="3327" width="9.140625" style="331"/>
    <col min="3328" max="3328" width="3.28515625" style="331" bestFit="1" customWidth="1"/>
    <col min="3329" max="3329" width="5.140625" style="331" bestFit="1" customWidth="1"/>
    <col min="3330" max="3330" width="4.85546875" style="331" customWidth="1"/>
    <col min="3331" max="3331" width="19.85546875" style="331" customWidth="1"/>
    <col min="3332" max="3332" width="5" style="331" customWidth="1"/>
    <col min="3333" max="3333" width="5.140625" style="331" customWidth="1"/>
    <col min="3334" max="3334" width="9.28515625" style="331" bestFit="1" customWidth="1"/>
    <col min="3335" max="3335" width="10.5703125" style="331" customWidth="1"/>
    <col min="3336" max="3336" width="8.85546875" style="331" customWidth="1"/>
    <col min="3337" max="3337" width="9.28515625" style="331" customWidth="1"/>
    <col min="3338" max="3338" width="8.85546875" style="331" customWidth="1"/>
    <col min="3339" max="3339" width="9" style="331" customWidth="1"/>
    <col min="3340" max="3340" width="11.28515625" style="331" bestFit="1" customWidth="1"/>
    <col min="3341" max="3341" width="6.85546875" style="331" customWidth="1"/>
    <col min="3342" max="3342" width="6.85546875" style="331" bestFit="1" customWidth="1"/>
    <col min="3343" max="3344" width="9" style="331" customWidth="1"/>
    <col min="3345" max="3345" width="4.5703125" style="331" customWidth="1"/>
    <col min="3346" max="3346" width="4.28515625" style="331" customWidth="1"/>
    <col min="3347" max="3583" width="9.140625" style="331"/>
    <col min="3584" max="3584" width="3.28515625" style="331" bestFit="1" customWidth="1"/>
    <col min="3585" max="3585" width="5.140625" style="331" bestFit="1" customWidth="1"/>
    <col min="3586" max="3586" width="4.85546875" style="331" customWidth="1"/>
    <col min="3587" max="3587" width="19.85546875" style="331" customWidth="1"/>
    <col min="3588" max="3588" width="5" style="331" customWidth="1"/>
    <col min="3589" max="3589" width="5.140625" style="331" customWidth="1"/>
    <col min="3590" max="3590" width="9.28515625" style="331" bestFit="1" customWidth="1"/>
    <col min="3591" max="3591" width="10.5703125" style="331" customWidth="1"/>
    <col min="3592" max="3592" width="8.85546875" style="331" customWidth="1"/>
    <col min="3593" max="3593" width="9.28515625" style="331" customWidth="1"/>
    <col min="3594" max="3594" width="8.85546875" style="331" customWidth="1"/>
    <col min="3595" max="3595" width="9" style="331" customWidth="1"/>
    <col min="3596" max="3596" width="11.28515625" style="331" bestFit="1" customWidth="1"/>
    <col min="3597" max="3597" width="6.85546875" style="331" customWidth="1"/>
    <col min="3598" max="3598" width="6.85546875" style="331" bestFit="1" customWidth="1"/>
    <col min="3599" max="3600" width="9" style="331" customWidth="1"/>
    <col min="3601" max="3601" width="4.5703125" style="331" customWidth="1"/>
    <col min="3602" max="3602" width="4.28515625" style="331" customWidth="1"/>
    <col min="3603" max="3839" width="9.140625" style="331"/>
    <col min="3840" max="3840" width="3.28515625" style="331" bestFit="1" customWidth="1"/>
    <col min="3841" max="3841" width="5.140625" style="331" bestFit="1" customWidth="1"/>
    <col min="3842" max="3842" width="4.85546875" style="331" customWidth="1"/>
    <col min="3843" max="3843" width="19.85546875" style="331" customWidth="1"/>
    <col min="3844" max="3844" width="5" style="331" customWidth="1"/>
    <col min="3845" max="3845" width="5.140625" style="331" customWidth="1"/>
    <col min="3846" max="3846" width="9.28515625" style="331" bestFit="1" customWidth="1"/>
    <col min="3847" max="3847" width="10.5703125" style="331" customWidth="1"/>
    <col min="3848" max="3848" width="8.85546875" style="331" customWidth="1"/>
    <col min="3849" max="3849" width="9.28515625" style="331" customWidth="1"/>
    <col min="3850" max="3850" width="8.85546875" style="331" customWidth="1"/>
    <col min="3851" max="3851" width="9" style="331" customWidth="1"/>
    <col min="3852" max="3852" width="11.28515625" style="331" bestFit="1" customWidth="1"/>
    <col min="3853" max="3853" width="6.85546875" style="331" customWidth="1"/>
    <col min="3854" max="3854" width="6.85546875" style="331" bestFit="1" customWidth="1"/>
    <col min="3855" max="3856" width="9" style="331" customWidth="1"/>
    <col min="3857" max="3857" width="4.5703125" style="331" customWidth="1"/>
    <col min="3858" max="3858" width="4.28515625" style="331" customWidth="1"/>
    <col min="3859" max="4095" width="9.140625" style="331"/>
    <col min="4096" max="4096" width="3.28515625" style="331" bestFit="1" customWidth="1"/>
    <col min="4097" max="4097" width="5.140625" style="331" bestFit="1" customWidth="1"/>
    <col min="4098" max="4098" width="4.85546875" style="331" customWidth="1"/>
    <col min="4099" max="4099" width="19.85546875" style="331" customWidth="1"/>
    <col min="4100" max="4100" width="5" style="331" customWidth="1"/>
    <col min="4101" max="4101" width="5.140625" style="331" customWidth="1"/>
    <col min="4102" max="4102" width="9.28515625" style="331" bestFit="1" customWidth="1"/>
    <col min="4103" max="4103" width="10.5703125" style="331" customWidth="1"/>
    <col min="4104" max="4104" width="8.85546875" style="331" customWidth="1"/>
    <col min="4105" max="4105" width="9.28515625" style="331" customWidth="1"/>
    <col min="4106" max="4106" width="8.85546875" style="331" customWidth="1"/>
    <col min="4107" max="4107" width="9" style="331" customWidth="1"/>
    <col min="4108" max="4108" width="11.28515625" style="331" bestFit="1" customWidth="1"/>
    <col min="4109" max="4109" width="6.85546875" style="331" customWidth="1"/>
    <col min="4110" max="4110" width="6.85546875" style="331" bestFit="1" customWidth="1"/>
    <col min="4111" max="4112" width="9" style="331" customWidth="1"/>
    <col min="4113" max="4113" width="4.5703125" style="331" customWidth="1"/>
    <col min="4114" max="4114" width="4.28515625" style="331" customWidth="1"/>
    <col min="4115" max="4351" width="9.140625" style="331"/>
    <col min="4352" max="4352" width="3.28515625" style="331" bestFit="1" customWidth="1"/>
    <col min="4353" max="4353" width="5.140625" style="331" bestFit="1" customWidth="1"/>
    <col min="4354" max="4354" width="4.85546875" style="331" customWidth="1"/>
    <col min="4355" max="4355" width="19.85546875" style="331" customWidth="1"/>
    <col min="4356" max="4356" width="5" style="331" customWidth="1"/>
    <col min="4357" max="4357" width="5.140625" style="331" customWidth="1"/>
    <col min="4358" max="4358" width="9.28515625" style="331" bestFit="1" customWidth="1"/>
    <col min="4359" max="4359" width="10.5703125" style="331" customWidth="1"/>
    <col min="4360" max="4360" width="8.85546875" style="331" customWidth="1"/>
    <col min="4361" max="4361" width="9.28515625" style="331" customWidth="1"/>
    <col min="4362" max="4362" width="8.85546875" style="331" customWidth="1"/>
    <col min="4363" max="4363" width="9" style="331" customWidth="1"/>
    <col min="4364" max="4364" width="11.28515625" style="331" bestFit="1" customWidth="1"/>
    <col min="4365" max="4365" width="6.85546875" style="331" customWidth="1"/>
    <col min="4366" max="4366" width="6.85546875" style="331" bestFit="1" customWidth="1"/>
    <col min="4367" max="4368" width="9" style="331" customWidth="1"/>
    <col min="4369" max="4369" width="4.5703125" style="331" customWidth="1"/>
    <col min="4370" max="4370" width="4.28515625" style="331" customWidth="1"/>
    <col min="4371" max="4607" width="9.140625" style="331"/>
    <col min="4608" max="4608" width="3.28515625" style="331" bestFit="1" customWidth="1"/>
    <col min="4609" max="4609" width="5.140625" style="331" bestFit="1" customWidth="1"/>
    <col min="4610" max="4610" width="4.85546875" style="331" customWidth="1"/>
    <col min="4611" max="4611" width="19.85546875" style="331" customWidth="1"/>
    <col min="4612" max="4612" width="5" style="331" customWidth="1"/>
    <col min="4613" max="4613" width="5.140625" style="331" customWidth="1"/>
    <col min="4614" max="4614" width="9.28515625" style="331" bestFit="1" customWidth="1"/>
    <col min="4615" max="4615" width="10.5703125" style="331" customWidth="1"/>
    <col min="4616" max="4616" width="8.85546875" style="331" customWidth="1"/>
    <col min="4617" max="4617" width="9.28515625" style="331" customWidth="1"/>
    <col min="4618" max="4618" width="8.85546875" style="331" customWidth="1"/>
    <col min="4619" max="4619" width="9" style="331" customWidth="1"/>
    <col min="4620" max="4620" width="11.28515625" style="331" bestFit="1" customWidth="1"/>
    <col min="4621" max="4621" width="6.85546875" style="331" customWidth="1"/>
    <col min="4622" max="4622" width="6.85546875" style="331" bestFit="1" customWidth="1"/>
    <col min="4623" max="4624" width="9" style="331" customWidth="1"/>
    <col min="4625" max="4625" width="4.5703125" style="331" customWidth="1"/>
    <col min="4626" max="4626" width="4.28515625" style="331" customWidth="1"/>
    <col min="4627" max="4863" width="9.140625" style="331"/>
    <col min="4864" max="4864" width="3.28515625" style="331" bestFit="1" customWidth="1"/>
    <col min="4865" max="4865" width="5.140625" style="331" bestFit="1" customWidth="1"/>
    <col min="4866" max="4866" width="4.85546875" style="331" customWidth="1"/>
    <col min="4867" max="4867" width="19.85546875" style="331" customWidth="1"/>
    <col min="4868" max="4868" width="5" style="331" customWidth="1"/>
    <col min="4869" max="4869" width="5.140625" style="331" customWidth="1"/>
    <col min="4870" max="4870" width="9.28515625" style="331" bestFit="1" customWidth="1"/>
    <col min="4871" max="4871" width="10.5703125" style="331" customWidth="1"/>
    <col min="4872" max="4872" width="8.85546875" style="331" customWidth="1"/>
    <col min="4873" max="4873" width="9.28515625" style="331" customWidth="1"/>
    <col min="4874" max="4874" width="8.85546875" style="331" customWidth="1"/>
    <col min="4875" max="4875" width="9" style="331" customWidth="1"/>
    <col min="4876" max="4876" width="11.28515625" style="331" bestFit="1" customWidth="1"/>
    <col min="4877" max="4877" width="6.85546875" style="331" customWidth="1"/>
    <col min="4878" max="4878" width="6.85546875" style="331" bestFit="1" customWidth="1"/>
    <col min="4879" max="4880" width="9" style="331" customWidth="1"/>
    <col min="4881" max="4881" width="4.5703125" style="331" customWidth="1"/>
    <col min="4882" max="4882" width="4.28515625" style="331" customWidth="1"/>
    <col min="4883" max="5119" width="9.140625" style="331"/>
    <col min="5120" max="5120" width="3.28515625" style="331" bestFit="1" customWidth="1"/>
    <col min="5121" max="5121" width="5.140625" style="331" bestFit="1" customWidth="1"/>
    <col min="5122" max="5122" width="4.85546875" style="331" customWidth="1"/>
    <col min="5123" max="5123" width="19.85546875" style="331" customWidth="1"/>
    <col min="5124" max="5124" width="5" style="331" customWidth="1"/>
    <col min="5125" max="5125" width="5.140625" style="331" customWidth="1"/>
    <col min="5126" max="5126" width="9.28515625" style="331" bestFit="1" customWidth="1"/>
    <col min="5127" max="5127" width="10.5703125" style="331" customWidth="1"/>
    <col min="5128" max="5128" width="8.85546875" style="331" customWidth="1"/>
    <col min="5129" max="5129" width="9.28515625" style="331" customWidth="1"/>
    <col min="5130" max="5130" width="8.85546875" style="331" customWidth="1"/>
    <col min="5131" max="5131" width="9" style="331" customWidth="1"/>
    <col min="5132" max="5132" width="11.28515625" style="331" bestFit="1" customWidth="1"/>
    <col min="5133" max="5133" width="6.85546875" style="331" customWidth="1"/>
    <col min="5134" max="5134" width="6.85546875" style="331" bestFit="1" customWidth="1"/>
    <col min="5135" max="5136" width="9" style="331" customWidth="1"/>
    <col min="5137" max="5137" width="4.5703125" style="331" customWidth="1"/>
    <col min="5138" max="5138" width="4.28515625" style="331" customWidth="1"/>
    <col min="5139" max="5375" width="9.140625" style="331"/>
    <col min="5376" max="5376" width="3.28515625" style="331" bestFit="1" customWidth="1"/>
    <col min="5377" max="5377" width="5.140625" style="331" bestFit="1" customWidth="1"/>
    <col min="5378" max="5378" width="4.85546875" style="331" customWidth="1"/>
    <col min="5379" max="5379" width="19.85546875" style="331" customWidth="1"/>
    <col min="5380" max="5380" width="5" style="331" customWidth="1"/>
    <col min="5381" max="5381" width="5.140625" style="331" customWidth="1"/>
    <col min="5382" max="5382" width="9.28515625" style="331" bestFit="1" customWidth="1"/>
    <col min="5383" max="5383" width="10.5703125" style="331" customWidth="1"/>
    <col min="5384" max="5384" width="8.85546875" style="331" customWidth="1"/>
    <col min="5385" max="5385" width="9.28515625" style="331" customWidth="1"/>
    <col min="5386" max="5386" width="8.85546875" style="331" customWidth="1"/>
    <col min="5387" max="5387" width="9" style="331" customWidth="1"/>
    <col min="5388" max="5388" width="11.28515625" style="331" bestFit="1" customWidth="1"/>
    <col min="5389" max="5389" width="6.85546875" style="331" customWidth="1"/>
    <col min="5390" max="5390" width="6.85546875" style="331" bestFit="1" customWidth="1"/>
    <col min="5391" max="5392" width="9" style="331" customWidth="1"/>
    <col min="5393" max="5393" width="4.5703125" style="331" customWidth="1"/>
    <col min="5394" max="5394" width="4.28515625" style="331" customWidth="1"/>
    <col min="5395" max="5631" width="9.140625" style="331"/>
    <col min="5632" max="5632" width="3.28515625" style="331" bestFit="1" customWidth="1"/>
    <col min="5633" max="5633" width="5.140625" style="331" bestFit="1" customWidth="1"/>
    <col min="5634" max="5634" width="4.85546875" style="331" customWidth="1"/>
    <col min="5635" max="5635" width="19.85546875" style="331" customWidth="1"/>
    <col min="5636" max="5636" width="5" style="331" customWidth="1"/>
    <col min="5637" max="5637" width="5.140625" style="331" customWidth="1"/>
    <col min="5638" max="5638" width="9.28515625" style="331" bestFit="1" customWidth="1"/>
    <col min="5639" max="5639" width="10.5703125" style="331" customWidth="1"/>
    <col min="5640" max="5640" width="8.85546875" style="331" customWidth="1"/>
    <col min="5641" max="5641" width="9.28515625" style="331" customWidth="1"/>
    <col min="5642" max="5642" width="8.85546875" style="331" customWidth="1"/>
    <col min="5643" max="5643" width="9" style="331" customWidth="1"/>
    <col min="5644" max="5644" width="11.28515625" style="331" bestFit="1" customWidth="1"/>
    <col min="5645" max="5645" width="6.85546875" style="331" customWidth="1"/>
    <col min="5646" max="5646" width="6.85546875" style="331" bestFit="1" customWidth="1"/>
    <col min="5647" max="5648" width="9" style="331" customWidth="1"/>
    <col min="5649" max="5649" width="4.5703125" style="331" customWidth="1"/>
    <col min="5650" max="5650" width="4.28515625" style="331" customWidth="1"/>
    <col min="5651" max="5887" width="9.140625" style="331"/>
    <col min="5888" max="5888" width="3.28515625" style="331" bestFit="1" customWidth="1"/>
    <col min="5889" max="5889" width="5.140625" style="331" bestFit="1" customWidth="1"/>
    <col min="5890" max="5890" width="4.85546875" style="331" customWidth="1"/>
    <col min="5891" max="5891" width="19.85546875" style="331" customWidth="1"/>
    <col min="5892" max="5892" width="5" style="331" customWidth="1"/>
    <col min="5893" max="5893" width="5.140625" style="331" customWidth="1"/>
    <col min="5894" max="5894" width="9.28515625" style="331" bestFit="1" customWidth="1"/>
    <col min="5895" max="5895" width="10.5703125" style="331" customWidth="1"/>
    <col min="5896" max="5896" width="8.85546875" style="331" customWidth="1"/>
    <col min="5897" max="5897" width="9.28515625" style="331" customWidth="1"/>
    <col min="5898" max="5898" width="8.85546875" style="331" customWidth="1"/>
    <col min="5899" max="5899" width="9" style="331" customWidth="1"/>
    <col min="5900" max="5900" width="11.28515625" style="331" bestFit="1" customWidth="1"/>
    <col min="5901" max="5901" width="6.85546875" style="331" customWidth="1"/>
    <col min="5902" max="5902" width="6.85546875" style="331" bestFit="1" customWidth="1"/>
    <col min="5903" max="5904" width="9" style="331" customWidth="1"/>
    <col min="5905" max="5905" width="4.5703125" style="331" customWidth="1"/>
    <col min="5906" max="5906" width="4.28515625" style="331" customWidth="1"/>
    <col min="5907" max="6143" width="9.140625" style="331"/>
    <col min="6144" max="6144" width="3.28515625" style="331" bestFit="1" customWidth="1"/>
    <col min="6145" max="6145" width="5.140625" style="331" bestFit="1" customWidth="1"/>
    <col min="6146" max="6146" width="4.85546875" style="331" customWidth="1"/>
    <col min="6147" max="6147" width="19.85546875" style="331" customWidth="1"/>
    <col min="6148" max="6148" width="5" style="331" customWidth="1"/>
    <col min="6149" max="6149" width="5.140625" style="331" customWidth="1"/>
    <col min="6150" max="6150" width="9.28515625" style="331" bestFit="1" customWidth="1"/>
    <col min="6151" max="6151" width="10.5703125" style="331" customWidth="1"/>
    <col min="6152" max="6152" width="8.85546875" style="331" customWidth="1"/>
    <col min="6153" max="6153" width="9.28515625" style="331" customWidth="1"/>
    <col min="6154" max="6154" width="8.85546875" style="331" customWidth="1"/>
    <col min="6155" max="6155" width="9" style="331" customWidth="1"/>
    <col min="6156" max="6156" width="11.28515625" style="331" bestFit="1" customWidth="1"/>
    <col min="6157" max="6157" width="6.85546875" style="331" customWidth="1"/>
    <col min="6158" max="6158" width="6.85546875" style="331" bestFit="1" customWidth="1"/>
    <col min="6159" max="6160" width="9" style="331" customWidth="1"/>
    <col min="6161" max="6161" width="4.5703125" style="331" customWidth="1"/>
    <col min="6162" max="6162" width="4.28515625" style="331" customWidth="1"/>
    <col min="6163" max="6399" width="9.140625" style="331"/>
    <col min="6400" max="6400" width="3.28515625" style="331" bestFit="1" customWidth="1"/>
    <col min="6401" max="6401" width="5.140625" style="331" bestFit="1" customWidth="1"/>
    <col min="6402" max="6402" width="4.85546875" style="331" customWidth="1"/>
    <col min="6403" max="6403" width="19.85546875" style="331" customWidth="1"/>
    <col min="6404" max="6404" width="5" style="331" customWidth="1"/>
    <col min="6405" max="6405" width="5.140625" style="331" customWidth="1"/>
    <col min="6406" max="6406" width="9.28515625" style="331" bestFit="1" customWidth="1"/>
    <col min="6407" max="6407" width="10.5703125" style="331" customWidth="1"/>
    <col min="6408" max="6408" width="8.85546875" style="331" customWidth="1"/>
    <col min="6409" max="6409" width="9.28515625" style="331" customWidth="1"/>
    <col min="6410" max="6410" width="8.85546875" style="331" customWidth="1"/>
    <col min="6411" max="6411" width="9" style="331" customWidth="1"/>
    <col min="6412" max="6412" width="11.28515625" style="331" bestFit="1" customWidth="1"/>
    <col min="6413" max="6413" width="6.85546875" style="331" customWidth="1"/>
    <col min="6414" max="6414" width="6.85546875" style="331" bestFit="1" customWidth="1"/>
    <col min="6415" max="6416" width="9" style="331" customWidth="1"/>
    <col min="6417" max="6417" width="4.5703125" style="331" customWidth="1"/>
    <col min="6418" max="6418" width="4.28515625" style="331" customWidth="1"/>
    <col min="6419" max="6655" width="9.140625" style="331"/>
    <col min="6656" max="6656" width="3.28515625" style="331" bestFit="1" customWidth="1"/>
    <col min="6657" max="6657" width="5.140625" style="331" bestFit="1" customWidth="1"/>
    <col min="6658" max="6658" width="4.85546875" style="331" customWidth="1"/>
    <col min="6659" max="6659" width="19.85546875" style="331" customWidth="1"/>
    <col min="6660" max="6660" width="5" style="331" customWidth="1"/>
    <col min="6661" max="6661" width="5.140625" style="331" customWidth="1"/>
    <col min="6662" max="6662" width="9.28515625" style="331" bestFit="1" customWidth="1"/>
    <col min="6663" max="6663" width="10.5703125" style="331" customWidth="1"/>
    <col min="6664" max="6664" width="8.85546875" style="331" customWidth="1"/>
    <col min="6665" max="6665" width="9.28515625" style="331" customWidth="1"/>
    <col min="6666" max="6666" width="8.85546875" style="331" customWidth="1"/>
    <col min="6667" max="6667" width="9" style="331" customWidth="1"/>
    <col min="6668" max="6668" width="11.28515625" style="331" bestFit="1" customWidth="1"/>
    <col min="6669" max="6669" width="6.85546875" style="331" customWidth="1"/>
    <col min="6670" max="6670" width="6.85546875" style="331" bestFit="1" customWidth="1"/>
    <col min="6671" max="6672" width="9" style="331" customWidth="1"/>
    <col min="6673" max="6673" width="4.5703125" style="331" customWidth="1"/>
    <col min="6674" max="6674" width="4.28515625" style="331" customWidth="1"/>
    <col min="6675" max="6911" width="9.140625" style="331"/>
    <col min="6912" max="6912" width="3.28515625" style="331" bestFit="1" customWidth="1"/>
    <col min="6913" max="6913" width="5.140625" style="331" bestFit="1" customWidth="1"/>
    <col min="6914" max="6914" width="4.85546875" style="331" customWidth="1"/>
    <col min="6915" max="6915" width="19.85546875" style="331" customWidth="1"/>
    <col min="6916" max="6916" width="5" style="331" customWidth="1"/>
    <col min="6917" max="6917" width="5.140625" style="331" customWidth="1"/>
    <col min="6918" max="6918" width="9.28515625" style="331" bestFit="1" customWidth="1"/>
    <col min="6919" max="6919" width="10.5703125" style="331" customWidth="1"/>
    <col min="6920" max="6920" width="8.85546875" style="331" customWidth="1"/>
    <col min="6921" max="6921" width="9.28515625" style="331" customWidth="1"/>
    <col min="6922" max="6922" width="8.85546875" style="331" customWidth="1"/>
    <col min="6923" max="6923" width="9" style="331" customWidth="1"/>
    <col min="6924" max="6924" width="11.28515625" style="331" bestFit="1" customWidth="1"/>
    <col min="6925" max="6925" width="6.85546875" style="331" customWidth="1"/>
    <col min="6926" max="6926" width="6.85546875" style="331" bestFit="1" customWidth="1"/>
    <col min="6927" max="6928" width="9" style="331" customWidth="1"/>
    <col min="6929" max="6929" width="4.5703125" style="331" customWidth="1"/>
    <col min="6930" max="6930" width="4.28515625" style="331" customWidth="1"/>
    <col min="6931" max="7167" width="9.140625" style="331"/>
    <col min="7168" max="7168" width="3.28515625" style="331" bestFit="1" customWidth="1"/>
    <col min="7169" max="7169" width="5.140625" style="331" bestFit="1" customWidth="1"/>
    <col min="7170" max="7170" width="4.85546875" style="331" customWidth="1"/>
    <col min="7171" max="7171" width="19.85546875" style="331" customWidth="1"/>
    <col min="7172" max="7172" width="5" style="331" customWidth="1"/>
    <col min="7173" max="7173" width="5.140625" style="331" customWidth="1"/>
    <col min="7174" max="7174" width="9.28515625" style="331" bestFit="1" customWidth="1"/>
    <col min="7175" max="7175" width="10.5703125" style="331" customWidth="1"/>
    <col min="7176" max="7176" width="8.85546875" style="331" customWidth="1"/>
    <col min="7177" max="7177" width="9.28515625" style="331" customWidth="1"/>
    <col min="7178" max="7178" width="8.85546875" style="331" customWidth="1"/>
    <col min="7179" max="7179" width="9" style="331" customWidth="1"/>
    <col min="7180" max="7180" width="11.28515625" style="331" bestFit="1" customWidth="1"/>
    <col min="7181" max="7181" width="6.85546875" style="331" customWidth="1"/>
    <col min="7182" max="7182" width="6.85546875" style="331" bestFit="1" customWidth="1"/>
    <col min="7183" max="7184" width="9" style="331" customWidth="1"/>
    <col min="7185" max="7185" width="4.5703125" style="331" customWidth="1"/>
    <col min="7186" max="7186" width="4.28515625" style="331" customWidth="1"/>
    <col min="7187" max="7423" width="9.140625" style="331"/>
    <col min="7424" max="7424" width="3.28515625" style="331" bestFit="1" customWidth="1"/>
    <col min="7425" max="7425" width="5.140625" style="331" bestFit="1" customWidth="1"/>
    <col min="7426" max="7426" width="4.85546875" style="331" customWidth="1"/>
    <col min="7427" max="7427" width="19.85546875" style="331" customWidth="1"/>
    <col min="7428" max="7428" width="5" style="331" customWidth="1"/>
    <col min="7429" max="7429" width="5.140625" style="331" customWidth="1"/>
    <col min="7430" max="7430" width="9.28515625" style="331" bestFit="1" customWidth="1"/>
    <col min="7431" max="7431" width="10.5703125" style="331" customWidth="1"/>
    <col min="7432" max="7432" width="8.85546875" style="331" customWidth="1"/>
    <col min="7433" max="7433" width="9.28515625" style="331" customWidth="1"/>
    <col min="7434" max="7434" width="8.85546875" style="331" customWidth="1"/>
    <col min="7435" max="7435" width="9" style="331" customWidth="1"/>
    <col min="7436" max="7436" width="11.28515625" style="331" bestFit="1" customWidth="1"/>
    <col min="7437" max="7437" width="6.85546875" style="331" customWidth="1"/>
    <col min="7438" max="7438" width="6.85546875" style="331" bestFit="1" customWidth="1"/>
    <col min="7439" max="7440" width="9" style="331" customWidth="1"/>
    <col min="7441" max="7441" width="4.5703125" style="331" customWidth="1"/>
    <col min="7442" max="7442" width="4.28515625" style="331" customWidth="1"/>
    <col min="7443" max="7679" width="9.140625" style="331"/>
    <col min="7680" max="7680" width="3.28515625" style="331" bestFit="1" customWidth="1"/>
    <col min="7681" max="7681" width="5.140625" style="331" bestFit="1" customWidth="1"/>
    <col min="7682" max="7682" width="4.85546875" style="331" customWidth="1"/>
    <col min="7683" max="7683" width="19.85546875" style="331" customWidth="1"/>
    <col min="7684" max="7684" width="5" style="331" customWidth="1"/>
    <col min="7685" max="7685" width="5.140625" style="331" customWidth="1"/>
    <col min="7686" max="7686" width="9.28515625" style="331" bestFit="1" customWidth="1"/>
    <col min="7687" max="7687" width="10.5703125" style="331" customWidth="1"/>
    <col min="7688" max="7688" width="8.85546875" style="331" customWidth="1"/>
    <col min="7689" max="7689" width="9.28515625" style="331" customWidth="1"/>
    <col min="7690" max="7690" width="8.85546875" style="331" customWidth="1"/>
    <col min="7691" max="7691" width="9" style="331" customWidth="1"/>
    <col min="7692" max="7692" width="11.28515625" style="331" bestFit="1" customWidth="1"/>
    <col min="7693" max="7693" width="6.85546875" style="331" customWidth="1"/>
    <col min="7694" max="7694" width="6.85546875" style="331" bestFit="1" customWidth="1"/>
    <col min="7695" max="7696" width="9" style="331" customWidth="1"/>
    <col min="7697" max="7697" width="4.5703125" style="331" customWidth="1"/>
    <col min="7698" max="7698" width="4.28515625" style="331" customWidth="1"/>
    <col min="7699" max="7935" width="9.140625" style="331"/>
    <col min="7936" max="7936" width="3.28515625" style="331" bestFit="1" customWidth="1"/>
    <col min="7937" max="7937" width="5.140625" style="331" bestFit="1" customWidth="1"/>
    <col min="7938" max="7938" width="4.85546875" style="331" customWidth="1"/>
    <col min="7939" max="7939" width="19.85546875" style="331" customWidth="1"/>
    <col min="7940" max="7940" width="5" style="331" customWidth="1"/>
    <col min="7941" max="7941" width="5.140625" style="331" customWidth="1"/>
    <col min="7942" max="7942" width="9.28515625" style="331" bestFit="1" customWidth="1"/>
    <col min="7943" max="7943" width="10.5703125" style="331" customWidth="1"/>
    <col min="7944" max="7944" width="8.85546875" style="331" customWidth="1"/>
    <col min="7945" max="7945" width="9.28515625" style="331" customWidth="1"/>
    <col min="7946" max="7946" width="8.85546875" style="331" customWidth="1"/>
    <col min="7947" max="7947" width="9" style="331" customWidth="1"/>
    <col min="7948" max="7948" width="11.28515625" style="331" bestFit="1" customWidth="1"/>
    <col min="7949" max="7949" width="6.85546875" style="331" customWidth="1"/>
    <col min="7950" max="7950" width="6.85546875" style="331" bestFit="1" customWidth="1"/>
    <col min="7951" max="7952" width="9" style="331" customWidth="1"/>
    <col min="7953" max="7953" width="4.5703125" style="331" customWidth="1"/>
    <col min="7954" max="7954" width="4.28515625" style="331" customWidth="1"/>
    <col min="7955" max="8191" width="9.140625" style="331"/>
    <col min="8192" max="8192" width="3.28515625" style="331" bestFit="1" customWidth="1"/>
    <col min="8193" max="8193" width="5.140625" style="331" bestFit="1" customWidth="1"/>
    <col min="8194" max="8194" width="4.85546875" style="331" customWidth="1"/>
    <col min="8195" max="8195" width="19.85546875" style="331" customWidth="1"/>
    <col min="8196" max="8196" width="5" style="331" customWidth="1"/>
    <col min="8197" max="8197" width="5.140625" style="331" customWidth="1"/>
    <col min="8198" max="8198" width="9.28515625" style="331" bestFit="1" customWidth="1"/>
    <col min="8199" max="8199" width="10.5703125" style="331" customWidth="1"/>
    <col min="8200" max="8200" width="8.85546875" style="331" customWidth="1"/>
    <col min="8201" max="8201" width="9.28515625" style="331" customWidth="1"/>
    <col min="8202" max="8202" width="8.85546875" style="331" customWidth="1"/>
    <col min="8203" max="8203" width="9" style="331" customWidth="1"/>
    <col min="8204" max="8204" width="11.28515625" style="331" bestFit="1" customWidth="1"/>
    <col min="8205" max="8205" width="6.85546875" style="331" customWidth="1"/>
    <col min="8206" max="8206" width="6.85546875" style="331" bestFit="1" customWidth="1"/>
    <col min="8207" max="8208" width="9" style="331" customWidth="1"/>
    <col min="8209" max="8209" width="4.5703125" style="331" customWidth="1"/>
    <col min="8210" max="8210" width="4.28515625" style="331" customWidth="1"/>
    <col min="8211" max="8447" width="9.140625" style="331"/>
    <col min="8448" max="8448" width="3.28515625" style="331" bestFit="1" customWidth="1"/>
    <col min="8449" max="8449" width="5.140625" style="331" bestFit="1" customWidth="1"/>
    <col min="8450" max="8450" width="4.85546875" style="331" customWidth="1"/>
    <col min="8451" max="8451" width="19.85546875" style="331" customWidth="1"/>
    <col min="8452" max="8452" width="5" style="331" customWidth="1"/>
    <col min="8453" max="8453" width="5.140625" style="331" customWidth="1"/>
    <col min="8454" max="8454" width="9.28515625" style="331" bestFit="1" customWidth="1"/>
    <col min="8455" max="8455" width="10.5703125" style="331" customWidth="1"/>
    <col min="8456" max="8456" width="8.85546875" style="331" customWidth="1"/>
    <col min="8457" max="8457" width="9.28515625" style="331" customWidth="1"/>
    <col min="8458" max="8458" width="8.85546875" style="331" customWidth="1"/>
    <col min="8459" max="8459" width="9" style="331" customWidth="1"/>
    <col min="8460" max="8460" width="11.28515625" style="331" bestFit="1" customWidth="1"/>
    <col min="8461" max="8461" width="6.85546875" style="331" customWidth="1"/>
    <col min="8462" max="8462" width="6.85546875" style="331" bestFit="1" customWidth="1"/>
    <col min="8463" max="8464" width="9" style="331" customWidth="1"/>
    <col min="8465" max="8465" width="4.5703125" style="331" customWidth="1"/>
    <col min="8466" max="8466" width="4.28515625" style="331" customWidth="1"/>
    <col min="8467" max="8703" width="9.140625" style="331"/>
    <col min="8704" max="8704" width="3.28515625" style="331" bestFit="1" customWidth="1"/>
    <col min="8705" max="8705" width="5.140625" style="331" bestFit="1" customWidth="1"/>
    <col min="8706" max="8706" width="4.85546875" style="331" customWidth="1"/>
    <col min="8707" max="8707" width="19.85546875" style="331" customWidth="1"/>
    <col min="8708" max="8708" width="5" style="331" customWidth="1"/>
    <col min="8709" max="8709" width="5.140625" style="331" customWidth="1"/>
    <col min="8710" max="8710" width="9.28515625" style="331" bestFit="1" customWidth="1"/>
    <col min="8711" max="8711" width="10.5703125" style="331" customWidth="1"/>
    <col min="8712" max="8712" width="8.85546875" style="331" customWidth="1"/>
    <col min="8713" max="8713" width="9.28515625" style="331" customWidth="1"/>
    <col min="8714" max="8714" width="8.85546875" style="331" customWidth="1"/>
    <col min="8715" max="8715" width="9" style="331" customWidth="1"/>
    <col min="8716" max="8716" width="11.28515625" style="331" bestFit="1" customWidth="1"/>
    <col min="8717" max="8717" width="6.85546875" style="331" customWidth="1"/>
    <col min="8718" max="8718" width="6.85546875" style="331" bestFit="1" customWidth="1"/>
    <col min="8719" max="8720" width="9" style="331" customWidth="1"/>
    <col min="8721" max="8721" width="4.5703125" style="331" customWidth="1"/>
    <col min="8722" max="8722" width="4.28515625" style="331" customWidth="1"/>
    <col min="8723" max="8959" width="9.140625" style="331"/>
    <col min="8960" max="8960" width="3.28515625" style="331" bestFit="1" customWidth="1"/>
    <col min="8961" max="8961" width="5.140625" style="331" bestFit="1" customWidth="1"/>
    <col min="8962" max="8962" width="4.85546875" style="331" customWidth="1"/>
    <col min="8963" max="8963" width="19.85546875" style="331" customWidth="1"/>
    <col min="8964" max="8964" width="5" style="331" customWidth="1"/>
    <col min="8965" max="8965" width="5.140625" style="331" customWidth="1"/>
    <col min="8966" max="8966" width="9.28515625" style="331" bestFit="1" customWidth="1"/>
    <col min="8967" max="8967" width="10.5703125" style="331" customWidth="1"/>
    <col min="8968" max="8968" width="8.85546875" style="331" customWidth="1"/>
    <col min="8969" max="8969" width="9.28515625" style="331" customWidth="1"/>
    <col min="8970" max="8970" width="8.85546875" style="331" customWidth="1"/>
    <col min="8971" max="8971" width="9" style="331" customWidth="1"/>
    <col min="8972" max="8972" width="11.28515625" style="331" bestFit="1" customWidth="1"/>
    <col min="8973" max="8973" width="6.85546875" style="331" customWidth="1"/>
    <col min="8974" max="8974" width="6.85546875" style="331" bestFit="1" customWidth="1"/>
    <col min="8975" max="8976" width="9" style="331" customWidth="1"/>
    <col min="8977" max="8977" width="4.5703125" style="331" customWidth="1"/>
    <col min="8978" max="8978" width="4.28515625" style="331" customWidth="1"/>
    <col min="8979" max="9215" width="9.140625" style="331"/>
    <col min="9216" max="9216" width="3.28515625" style="331" bestFit="1" customWidth="1"/>
    <col min="9217" max="9217" width="5.140625" style="331" bestFit="1" customWidth="1"/>
    <col min="9218" max="9218" width="4.85546875" style="331" customWidth="1"/>
    <col min="9219" max="9219" width="19.85546875" style="331" customWidth="1"/>
    <col min="9220" max="9220" width="5" style="331" customWidth="1"/>
    <col min="9221" max="9221" width="5.140625" style="331" customWidth="1"/>
    <col min="9222" max="9222" width="9.28515625" style="331" bestFit="1" customWidth="1"/>
    <col min="9223" max="9223" width="10.5703125" style="331" customWidth="1"/>
    <col min="9224" max="9224" width="8.85546875" style="331" customWidth="1"/>
    <col min="9225" max="9225" width="9.28515625" style="331" customWidth="1"/>
    <col min="9226" max="9226" width="8.85546875" style="331" customWidth="1"/>
    <col min="9227" max="9227" width="9" style="331" customWidth="1"/>
    <col min="9228" max="9228" width="11.28515625" style="331" bestFit="1" customWidth="1"/>
    <col min="9229" max="9229" width="6.85546875" style="331" customWidth="1"/>
    <col min="9230" max="9230" width="6.85546875" style="331" bestFit="1" customWidth="1"/>
    <col min="9231" max="9232" width="9" style="331" customWidth="1"/>
    <col min="9233" max="9233" width="4.5703125" style="331" customWidth="1"/>
    <col min="9234" max="9234" width="4.28515625" style="331" customWidth="1"/>
    <col min="9235" max="9471" width="9.140625" style="331"/>
    <col min="9472" max="9472" width="3.28515625" style="331" bestFit="1" customWidth="1"/>
    <col min="9473" max="9473" width="5.140625" style="331" bestFit="1" customWidth="1"/>
    <col min="9474" max="9474" width="4.85546875" style="331" customWidth="1"/>
    <col min="9475" max="9475" width="19.85546875" style="331" customWidth="1"/>
    <col min="9476" max="9476" width="5" style="331" customWidth="1"/>
    <col min="9477" max="9477" width="5.140625" style="331" customWidth="1"/>
    <col min="9478" max="9478" width="9.28515625" style="331" bestFit="1" customWidth="1"/>
    <col min="9479" max="9479" width="10.5703125" style="331" customWidth="1"/>
    <col min="9480" max="9480" width="8.85546875" style="331" customWidth="1"/>
    <col min="9481" max="9481" width="9.28515625" style="331" customWidth="1"/>
    <col min="9482" max="9482" width="8.85546875" style="331" customWidth="1"/>
    <col min="9483" max="9483" width="9" style="331" customWidth="1"/>
    <col min="9484" max="9484" width="11.28515625" style="331" bestFit="1" customWidth="1"/>
    <col min="9485" max="9485" width="6.85546875" style="331" customWidth="1"/>
    <col min="9486" max="9486" width="6.85546875" style="331" bestFit="1" customWidth="1"/>
    <col min="9487" max="9488" width="9" style="331" customWidth="1"/>
    <col min="9489" max="9489" width="4.5703125" style="331" customWidth="1"/>
    <col min="9490" max="9490" width="4.28515625" style="331" customWidth="1"/>
    <col min="9491" max="9727" width="9.140625" style="331"/>
    <col min="9728" max="9728" width="3.28515625" style="331" bestFit="1" customWidth="1"/>
    <col min="9729" max="9729" width="5.140625" style="331" bestFit="1" customWidth="1"/>
    <col min="9730" max="9730" width="4.85546875" style="331" customWidth="1"/>
    <col min="9731" max="9731" width="19.85546875" style="331" customWidth="1"/>
    <col min="9732" max="9732" width="5" style="331" customWidth="1"/>
    <col min="9733" max="9733" width="5.140625" style="331" customWidth="1"/>
    <col min="9734" max="9734" width="9.28515625" style="331" bestFit="1" customWidth="1"/>
    <col min="9735" max="9735" width="10.5703125" style="331" customWidth="1"/>
    <col min="9736" max="9736" width="8.85546875" style="331" customWidth="1"/>
    <col min="9737" max="9737" width="9.28515625" style="331" customWidth="1"/>
    <col min="9738" max="9738" width="8.85546875" style="331" customWidth="1"/>
    <col min="9739" max="9739" width="9" style="331" customWidth="1"/>
    <col min="9740" max="9740" width="11.28515625" style="331" bestFit="1" customWidth="1"/>
    <col min="9741" max="9741" width="6.85546875" style="331" customWidth="1"/>
    <col min="9742" max="9742" width="6.85546875" style="331" bestFit="1" customWidth="1"/>
    <col min="9743" max="9744" width="9" style="331" customWidth="1"/>
    <col min="9745" max="9745" width="4.5703125" style="331" customWidth="1"/>
    <col min="9746" max="9746" width="4.28515625" style="331" customWidth="1"/>
    <col min="9747" max="9983" width="9.140625" style="331"/>
    <col min="9984" max="9984" width="3.28515625" style="331" bestFit="1" customWidth="1"/>
    <col min="9985" max="9985" width="5.140625" style="331" bestFit="1" customWidth="1"/>
    <col min="9986" max="9986" width="4.85546875" style="331" customWidth="1"/>
    <col min="9987" max="9987" width="19.85546875" style="331" customWidth="1"/>
    <col min="9988" max="9988" width="5" style="331" customWidth="1"/>
    <col min="9989" max="9989" width="5.140625" style="331" customWidth="1"/>
    <col min="9990" max="9990" width="9.28515625" style="331" bestFit="1" customWidth="1"/>
    <col min="9991" max="9991" width="10.5703125" style="331" customWidth="1"/>
    <col min="9992" max="9992" width="8.85546875" style="331" customWidth="1"/>
    <col min="9993" max="9993" width="9.28515625" style="331" customWidth="1"/>
    <col min="9994" max="9994" width="8.85546875" style="331" customWidth="1"/>
    <col min="9995" max="9995" width="9" style="331" customWidth="1"/>
    <col min="9996" max="9996" width="11.28515625" style="331" bestFit="1" customWidth="1"/>
    <col min="9997" max="9997" width="6.85546875" style="331" customWidth="1"/>
    <col min="9998" max="9998" width="6.85546875" style="331" bestFit="1" customWidth="1"/>
    <col min="9999" max="10000" width="9" style="331" customWidth="1"/>
    <col min="10001" max="10001" width="4.5703125" style="331" customWidth="1"/>
    <col min="10002" max="10002" width="4.28515625" style="331" customWidth="1"/>
    <col min="10003" max="10239" width="9.140625" style="331"/>
    <col min="10240" max="10240" width="3.28515625" style="331" bestFit="1" customWidth="1"/>
    <col min="10241" max="10241" width="5.140625" style="331" bestFit="1" customWidth="1"/>
    <col min="10242" max="10242" width="4.85546875" style="331" customWidth="1"/>
    <col min="10243" max="10243" width="19.85546875" style="331" customWidth="1"/>
    <col min="10244" max="10244" width="5" style="331" customWidth="1"/>
    <col min="10245" max="10245" width="5.140625" style="331" customWidth="1"/>
    <col min="10246" max="10246" width="9.28515625" style="331" bestFit="1" customWidth="1"/>
    <col min="10247" max="10247" width="10.5703125" style="331" customWidth="1"/>
    <col min="10248" max="10248" width="8.85546875" style="331" customWidth="1"/>
    <col min="10249" max="10249" width="9.28515625" style="331" customWidth="1"/>
    <col min="10250" max="10250" width="8.85546875" style="331" customWidth="1"/>
    <col min="10251" max="10251" width="9" style="331" customWidth="1"/>
    <col min="10252" max="10252" width="11.28515625" style="331" bestFit="1" customWidth="1"/>
    <col min="10253" max="10253" width="6.85546875" style="331" customWidth="1"/>
    <col min="10254" max="10254" width="6.85546875" style="331" bestFit="1" customWidth="1"/>
    <col min="10255" max="10256" width="9" style="331" customWidth="1"/>
    <col min="10257" max="10257" width="4.5703125" style="331" customWidth="1"/>
    <col min="10258" max="10258" width="4.28515625" style="331" customWidth="1"/>
    <col min="10259" max="10495" width="9.140625" style="331"/>
    <col min="10496" max="10496" width="3.28515625" style="331" bestFit="1" customWidth="1"/>
    <col min="10497" max="10497" width="5.140625" style="331" bestFit="1" customWidth="1"/>
    <col min="10498" max="10498" width="4.85546875" style="331" customWidth="1"/>
    <col min="10499" max="10499" width="19.85546875" style="331" customWidth="1"/>
    <col min="10500" max="10500" width="5" style="331" customWidth="1"/>
    <col min="10501" max="10501" width="5.140625" style="331" customWidth="1"/>
    <col min="10502" max="10502" width="9.28515625" style="331" bestFit="1" customWidth="1"/>
    <col min="10503" max="10503" width="10.5703125" style="331" customWidth="1"/>
    <col min="10504" max="10504" width="8.85546875" style="331" customWidth="1"/>
    <col min="10505" max="10505" width="9.28515625" style="331" customWidth="1"/>
    <col min="10506" max="10506" width="8.85546875" style="331" customWidth="1"/>
    <col min="10507" max="10507" width="9" style="331" customWidth="1"/>
    <col min="10508" max="10508" width="11.28515625" style="331" bestFit="1" customWidth="1"/>
    <col min="10509" max="10509" width="6.85546875" style="331" customWidth="1"/>
    <col min="10510" max="10510" width="6.85546875" style="331" bestFit="1" customWidth="1"/>
    <col min="10511" max="10512" width="9" style="331" customWidth="1"/>
    <col min="10513" max="10513" width="4.5703125" style="331" customWidth="1"/>
    <col min="10514" max="10514" width="4.28515625" style="331" customWidth="1"/>
    <col min="10515" max="10751" width="9.140625" style="331"/>
    <col min="10752" max="10752" width="3.28515625" style="331" bestFit="1" customWidth="1"/>
    <col min="10753" max="10753" width="5.140625" style="331" bestFit="1" customWidth="1"/>
    <col min="10754" max="10754" width="4.85546875" style="331" customWidth="1"/>
    <col min="10755" max="10755" width="19.85546875" style="331" customWidth="1"/>
    <col min="10756" max="10756" width="5" style="331" customWidth="1"/>
    <col min="10757" max="10757" width="5.140625" style="331" customWidth="1"/>
    <col min="10758" max="10758" width="9.28515625" style="331" bestFit="1" customWidth="1"/>
    <col min="10759" max="10759" width="10.5703125" style="331" customWidth="1"/>
    <col min="10760" max="10760" width="8.85546875" style="331" customWidth="1"/>
    <col min="10761" max="10761" width="9.28515625" style="331" customWidth="1"/>
    <col min="10762" max="10762" width="8.85546875" style="331" customWidth="1"/>
    <col min="10763" max="10763" width="9" style="331" customWidth="1"/>
    <col min="10764" max="10764" width="11.28515625" style="331" bestFit="1" customWidth="1"/>
    <col min="10765" max="10765" width="6.85546875" style="331" customWidth="1"/>
    <col min="10766" max="10766" width="6.85546875" style="331" bestFit="1" customWidth="1"/>
    <col min="10767" max="10768" width="9" style="331" customWidth="1"/>
    <col min="10769" max="10769" width="4.5703125" style="331" customWidth="1"/>
    <col min="10770" max="10770" width="4.28515625" style="331" customWidth="1"/>
    <col min="10771" max="11007" width="9.140625" style="331"/>
    <col min="11008" max="11008" width="3.28515625" style="331" bestFit="1" customWidth="1"/>
    <col min="11009" max="11009" width="5.140625" style="331" bestFit="1" customWidth="1"/>
    <col min="11010" max="11010" width="4.85546875" style="331" customWidth="1"/>
    <col min="11011" max="11011" width="19.85546875" style="331" customWidth="1"/>
    <col min="11012" max="11012" width="5" style="331" customWidth="1"/>
    <col min="11013" max="11013" width="5.140625" style="331" customWidth="1"/>
    <col min="11014" max="11014" width="9.28515625" style="331" bestFit="1" customWidth="1"/>
    <col min="11015" max="11015" width="10.5703125" style="331" customWidth="1"/>
    <col min="11016" max="11016" width="8.85546875" style="331" customWidth="1"/>
    <col min="11017" max="11017" width="9.28515625" style="331" customWidth="1"/>
    <col min="11018" max="11018" width="8.85546875" style="331" customWidth="1"/>
    <col min="11019" max="11019" width="9" style="331" customWidth="1"/>
    <col min="11020" max="11020" width="11.28515625" style="331" bestFit="1" customWidth="1"/>
    <col min="11021" max="11021" width="6.85546875" style="331" customWidth="1"/>
    <col min="11022" max="11022" width="6.85546875" style="331" bestFit="1" customWidth="1"/>
    <col min="11023" max="11024" width="9" style="331" customWidth="1"/>
    <col min="11025" max="11025" width="4.5703125" style="331" customWidth="1"/>
    <col min="11026" max="11026" width="4.28515625" style="331" customWidth="1"/>
    <col min="11027" max="11263" width="9.140625" style="331"/>
    <col min="11264" max="11264" width="3.28515625" style="331" bestFit="1" customWidth="1"/>
    <col min="11265" max="11265" width="5.140625" style="331" bestFit="1" customWidth="1"/>
    <col min="11266" max="11266" width="4.85546875" style="331" customWidth="1"/>
    <col min="11267" max="11267" width="19.85546875" style="331" customWidth="1"/>
    <col min="11268" max="11268" width="5" style="331" customWidth="1"/>
    <col min="11269" max="11269" width="5.140625" style="331" customWidth="1"/>
    <col min="11270" max="11270" width="9.28515625" style="331" bestFit="1" customWidth="1"/>
    <col min="11271" max="11271" width="10.5703125" style="331" customWidth="1"/>
    <col min="11272" max="11272" width="8.85546875" style="331" customWidth="1"/>
    <col min="11273" max="11273" width="9.28515625" style="331" customWidth="1"/>
    <col min="11274" max="11274" width="8.85546875" style="331" customWidth="1"/>
    <col min="11275" max="11275" width="9" style="331" customWidth="1"/>
    <col min="11276" max="11276" width="11.28515625" style="331" bestFit="1" customWidth="1"/>
    <col min="11277" max="11277" width="6.85546875" style="331" customWidth="1"/>
    <col min="11278" max="11278" width="6.85546875" style="331" bestFit="1" customWidth="1"/>
    <col min="11279" max="11280" width="9" style="331" customWidth="1"/>
    <col min="11281" max="11281" width="4.5703125" style="331" customWidth="1"/>
    <col min="11282" max="11282" width="4.28515625" style="331" customWidth="1"/>
    <col min="11283" max="11519" width="9.140625" style="331"/>
    <col min="11520" max="11520" width="3.28515625" style="331" bestFit="1" customWidth="1"/>
    <col min="11521" max="11521" width="5.140625" style="331" bestFit="1" customWidth="1"/>
    <col min="11522" max="11522" width="4.85546875" style="331" customWidth="1"/>
    <col min="11523" max="11523" width="19.85546875" style="331" customWidth="1"/>
    <col min="11524" max="11524" width="5" style="331" customWidth="1"/>
    <col min="11525" max="11525" width="5.140625" style="331" customWidth="1"/>
    <col min="11526" max="11526" width="9.28515625" style="331" bestFit="1" customWidth="1"/>
    <col min="11527" max="11527" width="10.5703125" style="331" customWidth="1"/>
    <col min="11528" max="11528" width="8.85546875" style="331" customWidth="1"/>
    <col min="11529" max="11529" width="9.28515625" style="331" customWidth="1"/>
    <col min="11530" max="11530" width="8.85546875" style="331" customWidth="1"/>
    <col min="11531" max="11531" width="9" style="331" customWidth="1"/>
    <col min="11532" max="11532" width="11.28515625" style="331" bestFit="1" customWidth="1"/>
    <col min="11533" max="11533" width="6.85546875" style="331" customWidth="1"/>
    <col min="11534" max="11534" width="6.85546875" style="331" bestFit="1" customWidth="1"/>
    <col min="11535" max="11536" width="9" style="331" customWidth="1"/>
    <col min="11537" max="11537" width="4.5703125" style="331" customWidth="1"/>
    <col min="11538" max="11538" width="4.28515625" style="331" customWidth="1"/>
    <col min="11539" max="11775" width="9.140625" style="331"/>
    <col min="11776" max="11776" width="3.28515625" style="331" bestFit="1" customWidth="1"/>
    <col min="11777" max="11777" width="5.140625" style="331" bestFit="1" customWidth="1"/>
    <col min="11778" max="11778" width="4.85546875" style="331" customWidth="1"/>
    <col min="11779" max="11779" width="19.85546875" style="331" customWidth="1"/>
    <col min="11780" max="11780" width="5" style="331" customWidth="1"/>
    <col min="11781" max="11781" width="5.140625" style="331" customWidth="1"/>
    <col min="11782" max="11782" width="9.28515625" style="331" bestFit="1" customWidth="1"/>
    <col min="11783" max="11783" width="10.5703125" style="331" customWidth="1"/>
    <col min="11784" max="11784" width="8.85546875" style="331" customWidth="1"/>
    <col min="11785" max="11785" width="9.28515625" style="331" customWidth="1"/>
    <col min="11786" max="11786" width="8.85546875" style="331" customWidth="1"/>
    <col min="11787" max="11787" width="9" style="331" customWidth="1"/>
    <col min="11788" max="11788" width="11.28515625" style="331" bestFit="1" customWidth="1"/>
    <col min="11789" max="11789" width="6.85546875" style="331" customWidth="1"/>
    <col min="11790" max="11790" width="6.85546875" style="331" bestFit="1" customWidth="1"/>
    <col min="11791" max="11792" width="9" style="331" customWidth="1"/>
    <col min="11793" max="11793" width="4.5703125" style="331" customWidth="1"/>
    <col min="11794" max="11794" width="4.28515625" style="331" customWidth="1"/>
    <col min="11795" max="12031" width="9.140625" style="331"/>
    <col min="12032" max="12032" width="3.28515625" style="331" bestFit="1" customWidth="1"/>
    <col min="12033" max="12033" width="5.140625" style="331" bestFit="1" customWidth="1"/>
    <col min="12034" max="12034" width="4.85546875" style="331" customWidth="1"/>
    <col min="12035" max="12035" width="19.85546875" style="331" customWidth="1"/>
    <col min="12036" max="12036" width="5" style="331" customWidth="1"/>
    <col min="12037" max="12037" width="5.140625" style="331" customWidth="1"/>
    <col min="12038" max="12038" width="9.28515625" style="331" bestFit="1" customWidth="1"/>
    <col min="12039" max="12039" width="10.5703125" style="331" customWidth="1"/>
    <col min="12040" max="12040" width="8.85546875" style="331" customWidth="1"/>
    <col min="12041" max="12041" width="9.28515625" style="331" customWidth="1"/>
    <col min="12042" max="12042" width="8.85546875" style="331" customWidth="1"/>
    <col min="12043" max="12043" width="9" style="331" customWidth="1"/>
    <col min="12044" max="12044" width="11.28515625" style="331" bestFit="1" customWidth="1"/>
    <col min="12045" max="12045" width="6.85546875" style="331" customWidth="1"/>
    <col min="12046" max="12046" width="6.85546875" style="331" bestFit="1" customWidth="1"/>
    <col min="12047" max="12048" width="9" style="331" customWidth="1"/>
    <col min="12049" max="12049" width="4.5703125" style="331" customWidth="1"/>
    <col min="12050" max="12050" width="4.28515625" style="331" customWidth="1"/>
    <col min="12051" max="12287" width="9.140625" style="331"/>
    <col min="12288" max="12288" width="3.28515625" style="331" bestFit="1" customWidth="1"/>
    <col min="12289" max="12289" width="5.140625" style="331" bestFit="1" customWidth="1"/>
    <col min="12290" max="12290" width="4.85546875" style="331" customWidth="1"/>
    <col min="12291" max="12291" width="19.85546875" style="331" customWidth="1"/>
    <col min="12292" max="12292" width="5" style="331" customWidth="1"/>
    <col min="12293" max="12293" width="5.140625" style="331" customWidth="1"/>
    <col min="12294" max="12294" width="9.28515625" style="331" bestFit="1" customWidth="1"/>
    <col min="12295" max="12295" width="10.5703125" style="331" customWidth="1"/>
    <col min="12296" max="12296" width="8.85546875" style="331" customWidth="1"/>
    <col min="12297" max="12297" width="9.28515625" style="331" customWidth="1"/>
    <col min="12298" max="12298" width="8.85546875" style="331" customWidth="1"/>
    <col min="12299" max="12299" width="9" style="331" customWidth="1"/>
    <col min="12300" max="12300" width="11.28515625" style="331" bestFit="1" customWidth="1"/>
    <col min="12301" max="12301" width="6.85546875" style="331" customWidth="1"/>
    <col min="12302" max="12302" width="6.85546875" style="331" bestFit="1" customWidth="1"/>
    <col min="12303" max="12304" width="9" style="331" customWidth="1"/>
    <col min="12305" max="12305" width="4.5703125" style="331" customWidth="1"/>
    <col min="12306" max="12306" width="4.28515625" style="331" customWidth="1"/>
    <col min="12307" max="12543" width="9.140625" style="331"/>
    <col min="12544" max="12544" width="3.28515625" style="331" bestFit="1" customWidth="1"/>
    <col min="12545" max="12545" width="5.140625" style="331" bestFit="1" customWidth="1"/>
    <col min="12546" max="12546" width="4.85546875" style="331" customWidth="1"/>
    <col min="12547" max="12547" width="19.85546875" style="331" customWidth="1"/>
    <col min="12548" max="12548" width="5" style="331" customWidth="1"/>
    <col min="12549" max="12549" width="5.140625" style="331" customWidth="1"/>
    <col min="12550" max="12550" width="9.28515625" style="331" bestFit="1" customWidth="1"/>
    <col min="12551" max="12551" width="10.5703125" style="331" customWidth="1"/>
    <col min="12552" max="12552" width="8.85546875" style="331" customWidth="1"/>
    <col min="12553" max="12553" width="9.28515625" style="331" customWidth="1"/>
    <col min="12554" max="12554" width="8.85546875" style="331" customWidth="1"/>
    <col min="12555" max="12555" width="9" style="331" customWidth="1"/>
    <col min="12556" max="12556" width="11.28515625" style="331" bestFit="1" customWidth="1"/>
    <col min="12557" max="12557" width="6.85546875" style="331" customWidth="1"/>
    <col min="12558" max="12558" width="6.85546875" style="331" bestFit="1" customWidth="1"/>
    <col min="12559" max="12560" width="9" style="331" customWidth="1"/>
    <col min="12561" max="12561" width="4.5703125" style="331" customWidth="1"/>
    <col min="12562" max="12562" width="4.28515625" style="331" customWidth="1"/>
    <col min="12563" max="12799" width="9.140625" style="331"/>
    <col min="12800" max="12800" width="3.28515625" style="331" bestFit="1" customWidth="1"/>
    <col min="12801" max="12801" width="5.140625" style="331" bestFit="1" customWidth="1"/>
    <col min="12802" max="12802" width="4.85546875" style="331" customWidth="1"/>
    <col min="12803" max="12803" width="19.85546875" style="331" customWidth="1"/>
    <col min="12804" max="12804" width="5" style="331" customWidth="1"/>
    <col min="12805" max="12805" width="5.140625" style="331" customWidth="1"/>
    <col min="12806" max="12806" width="9.28515625" style="331" bestFit="1" customWidth="1"/>
    <col min="12807" max="12807" width="10.5703125" style="331" customWidth="1"/>
    <col min="12808" max="12808" width="8.85546875" style="331" customWidth="1"/>
    <col min="12809" max="12809" width="9.28515625" style="331" customWidth="1"/>
    <col min="12810" max="12810" width="8.85546875" style="331" customWidth="1"/>
    <col min="12811" max="12811" width="9" style="331" customWidth="1"/>
    <col min="12812" max="12812" width="11.28515625" style="331" bestFit="1" customWidth="1"/>
    <col min="12813" max="12813" width="6.85546875" style="331" customWidth="1"/>
    <col min="12814" max="12814" width="6.85546875" style="331" bestFit="1" customWidth="1"/>
    <col min="12815" max="12816" width="9" style="331" customWidth="1"/>
    <col min="12817" max="12817" width="4.5703125" style="331" customWidth="1"/>
    <col min="12818" max="12818" width="4.28515625" style="331" customWidth="1"/>
    <col min="12819" max="13055" width="9.140625" style="331"/>
    <col min="13056" max="13056" width="3.28515625" style="331" bestFit="1" customWidth="1"/>
    <col min="13057" max="13057" width="5.140625" style="331" bestFit="1" customWidth="1"/>
    <col min="13058" max="13058" width="4.85546875" style="331" customWidth="1"/>
    <col min="13059" max="13059" width="19.85546875" style="331" customWidth="1"/>
    <col min="13060" max="13060" width="5" style="331" customWidth="1"/>
    <col min="13061" max="13061" width="5.140625" style="331" customWidth="1"/>
    <col min="13062" max="13062" width="9.28515625" style="331" bestFit="1" customWidth="1"/>
    <col min="13063" max="13063" width="10.5703125" style="331" customWidth="1"/>
    <col min="13064" max="13064" width="8.85546875" style="331" customWidth="1"/>
    <col min="13065" max="13065" width="9.28515625" style="331" customWidth="1"/>
    <col min="13066" max="13066" width="8.85546875" style="331" customWidth="1"/>
    <col min="13067" max="13067" width="9" style="331" customWidth="1"/>
    <col min="13068" max="13068" width="11.28515625" style="331" bestFit="1" customWidth="1"/>
    <col min="13069" max="13069" width="6.85546875" style="331" customWidth="1"/>
    <col min="13070" max="13070" width="6.85546875" style="331" bestFit="1" customWidth="1"/>
    <col min="13071" max="13072" width="9" style="331" customWidth="1"/>
    <col min="13073" max="13073" width="4.5703125" style="331" customWidth="1"/>
    <col min="13074" max="13074" width="4.28515625" style="331" customWidth="1"/>
    <col min="13075" max="13311" width="9.140625" style="331"/>
    <col min="13312" max="13312" width="3.28515625" style="331" bestFit="1" customWidth="1"/>
    <col min="13313" max="13313" width="5.140625" style="331" bestFit="1" customWidth="1"/>
    <col min="13314" max="13314" width="4.85546875" style="331" customWidth="1"/>
    <col min="13315" max="13315" width="19.85546875" style="331" customWidth="1"/>
    <col min="13316" max="13316" width="5" style="331" customWidth="1"/>
    <col min="13317" max="13317" width="5.140625" style="331" customWidth="1"/>
    <col min="13318" max="13318" width="9.28515625" style="331" bestFit="1" customWidth="1"/>
    <col min="13319" max="13319" width="10.5703125" style="331" customWidth="1"/>
    <col min="13320" max="13320" width="8.85546875" style="331" customWidth="1"/>
    <col min="13321" max="13321" width="9.28515625" style="331" customWidth="1"/>
    <col min="13322" max="13322" width="8.85546875" style="331" customWidth="1"/>
    <col min="13323" max="13323" width="9" style="331" customWidth="1"/>
    <col min="13324" max="13324" width="11.28515625" style="331" bestFit="1" customWidth="1"/>
    <col min="13325" max="13325" width="6.85546875" style="331" customWidth="1"/>
    <col min="13326" max="13326" width="6.85546875" style="331" bestFit="1" customWidth="1"/>
    <col min="13327" max="13328" width="9" style="331" customWidth="1"/>
    <col min="13329" max="13329" width="4.5703125" style="331" customWidth="1"/>
    <col min="13330" max="13330" width="4.28515625" style="331" customWidth="1"/>
    <col min="13331" max="13567" width="9.140625" style="331"/>
    <col min="13568" max="13568" width="3.28515625" style="331" bestFit="1" customWidth="1"/>
    <col min="13569" max="13569" width="5.140625" style="331" bestFit="1" customWidth="1"/>
    <col min="13570" max="13570" width="4.85546875" style="331" customWidth="1"/>
    <col min="13571" max="13571" width="19.85546875" style="331" customWidth="1"/>
    <col min="13572" max="13572" width="5" style="331" customWidth="1"/>
    <col min="13573" max="13573" width="5.140625" style="331" customWidth="1"/>
    <col min="13574" max="13574" width="9.28515625" style="331" bestFit="1" customWidth="1"/>
    <col min="13575" max="13575" width="10.5703125" style="331" customWidth="1"/>
    <col min="13576" max="13576" width="8.85546875" style="331" customWidth="1"/>
    <col min="13577" max="13577" width="9.28515625" style="331" customWidth="1"/>
    <col min="13578" max="13578" width="8.85546875" style="331" customWidth="1"/>
    <col min="13579" max="13579" width="9" style="331" customWidth="1"/>
    <col min="13580" max="13580" width="11.28515625" style="331" bestFit="1" customWidth="1"/>
    <col min="13581" max="13581" width="6.85546875" style="331" customWidth="1"/>
    <col min="13582" max="13582" width="6.85546875" style="331" bestFit="1" customWidth="1"/>
    <col min="13583" max="13584" width="9" style="331" customWidth="1"/>
    <col min="13585" max="13585" width="4.5703125" style="331" customWidth="1"/>
    <col min="13586" max="13586" width="4.28515625" style="331" customWidth="1"/>
    <col min="13587" max="13823" width="9.140625" style="331"/>
    <col min="13824" max="13824" width="3.28515625" style="331" bestFit="1" customWidth="1"/>
    <col min="13825" max="13825" width="5.140625" style="331" bestFit="1" customWidth="1"/>
    <col min="13826" max="13826" width="4.85546875" style="331" customWidth="1"/>
    <col min="13827" max="13827" width="19.85546875" style="331" customWidth="1"/>
    <col min="13828" max="13828" width="5" style="331" customWidth="1"/>
    <col min="13829" max="13829" width="5.140625" style="331" customWidth="1"/>
    <col min="13830" max="13830" width="9.28515625" style="331" bestFit="1" customWidth="1"/>
    <col min="13831" max="13831" width="10.5703125" style="331" customWidth="1"/>
    <col min="13832" max="13832" width="8.85546875" style="331" customWidth="1"/>
    <col min="13833" max="13833" width="9.28515625" style="331" customWidth="1"/>
    <col min="13834" max="13834" width="8.85546875" style="331" customWidth="1"/>
    <col min="13835" max="13835" width="9" style="331" customWidth="1"/>
    <col min="13836" max="13836" width="11.28515625" style="331" bestFit="1" customWidth="1"/>
    <col min="13837" max="13837" width="6.85546875" style="331" customWidth="1"/>
    <col min="13838" max="13838" width="6.85546875" style="331" bestFit="1" customWidth="1"/>
    <col min="13839" max="13840" width="9" style="331" customWidth="1"/>
    <col min="13841" max="13841" width="4.5703125" style="331" customWidth="1"/>
    <col min="13842" max="13842" width="4.28515625" style="331" customWidth="1"/>
    <col min="13843" max="14079" width="9.140625" style="331"/>
    <col min="14080" max="14080" width="3.28515625" style="331" bestFit="1" customWidth="1"/>
    <col min="14081" max="14081" width="5.140625" style="331" bestFit="1" customWidth="1"/>
    <col min="14082" max="14082" width="4.85546875" style="331" customWidth="1"/>
    <col min="14083" max="14083" width="19.85546875" style="331" customWidth="1"/>
    <col min="14084" max="14084" width="5" style="331" customWidth="1"/>
    <col min="14085" max="14085" width="5.140625" style="331" customWidth="1"/>
    <col min="14086" max="14086" width="9.28515625" style="331" bestFit="1" customWidth="1"/>
    <col min="14087" max="14087" width="10.5703125" style="331" customWidth="1"/>
    <col min="14088" max="14088" width="8.85546875" style="331" customWidth="1"/>
    <col min="14089" max="14089" width="9.28515625" style="331" customWidth="1"/>
    <col min="14090" max="14090" width="8.85546875" style="331" customWidth="1"/>
    <col min="14091" max="14091" width="9" style="331" customWidth="1"/>
    <col min="14092" max="14092" width="11.28515625" style="331" bestFit="1" customWidth="1"/>
    <col min="14093" max="14093" width="6.85546875" style="331" customWidth="1"/>
    <col min="14094" max="14094" width="6.85546875" style="331" bestFit="1" customWidth="1"/>
    <col min="14095" max="14096" width="9" style="331" customWidth="1"/>
    <col min="14097" max="14097" width="4.5703125" style="331" customWidth="1"/>
    <col min="14098" max="14098" width="4.28515625" style="331" customWidth="1"/>
    <col min="14099" max="14335" width="9.140625" style="331"/>
    <col min="14336" max="14336" width="3.28515625" style="331" bestFit="1" customWidth="1"/>
    <col min="14337" max="14337" width="5.140625" style="331" bestFit="1" customWidth="1"/>
    <col min="14338" max="14338" width="4.85546875" style="331" customWidth="1"/>
    <col min="14339" max="14339" width="19.85546875" style="331" customWidth="1"/>
    <col min="14340" max="14340" width="5" style="331" customWidth="1"/>
    <col min="14341" max="14341" width="5.140625" style="331" customWidth="1"/>
    <col min="14342" max="14342" width="9.28515625" style="331" bestFit="1" customWidth="1"/>
    <col min="14343" max="14343" width="10.5703125" style="331" customWidth="1"/>
    <col min="14344" max="14344" width="8.85546875" style="331" customWidth="1"/>
    <col min="14345" max="14345" width="9.28515625" style="331" customWidth="1"/>
    <col min="14346" max="14346" width="8.85546875" style="331" customWidth="1"/>
    <col min="14347" max="14347" width="9" style="331" customWidth="1"/>
    <col min="14348" max="14348" width="11.28515625" style="331" bestFit="1" customWidth="1"/>
    <col min="14349" max="14349" width="6.85546875" style="331" customWidth="1"/>
    <col min="14350" max="14350" width="6.85546875" style="331" bestFit="1" customWidth="1"/>
    <col min="14351" max="14352" width="9" style="331" customWidth="1"/>
    <col min="14353" max="14353" width="4.5703125" style="331" customWidth="1"/>
    <col min="14354" max="14354" width="4.28515625" style="331" customWidth="1"/>
    <col min="14355" max="14591" width="9.140625" style="331"/>
    <col min="14592" max="14592" width="3.28515625" style="331" bestFit="1" customWidth="1"/>
    <col min="14593" max="14593" width="5.140625" style="331" bestFit="1" customWidth="1"/>
    <col min="14594" max="14594" width="4.85546875" style="331" customWidth="1"/>
    <col min="14595" max="14595" width="19.85546875" style="331" customWidth="1"/>
    <col min="14596" max="14596" width="5" style="331" customWidth="1"/>
    <col min="14597" max="14597" width="5.140625" style="331" customWidth="1"/>
    <col min="14598" max="14598" width="9.28515625" style="331" bestFit="1" customWidth="1"/>
    <col min="14599" max="14599" width="10.5703125" style="331" customWidth="1"/>
    <col min="14600" max="14600" width="8.85546875" style="331" customWidth="1"/>
    <col min="14601" max="14601" width="9.28515625" style="331" customWidth="1"/>
    <col min="14602" max="14602" width="8.85546875" style="331" customWidth="1"/>
    <col min="14603" max="14603" width="9" style="331" customWidth="1"/>
    <col min="14604" max="14604" width="11.28515625" style="331" bestFit="1" customWidth="1"/>
    <col min="14605" max="14605" width="6.85546875" style="331" customWidth="1"/>
    <col min="14606" max="14606" width="6.85546875" style="331" bestFit="1" customWidth="1"/>
    <col min="14607" max="14608" width="9" style="331" customWidth="1"/>
    <col min="14609" max="14609" width="4.5703125" style="331" customWidth="1"/>
    <col min="14610" max="14610" width="4.28515625" style="331" customWidth="1"/>
    <col min="14611" max="14847" width="9.140625" style="331"/>
    <col min="14848" max="14848" width="3.28515625" style="331" bestFit="1" customWidth="1"/>
    <col min="14849" max="14849" width="5.140625" style="331" bestFit="1" customWidth="1"/>
    <col min="14850" max="14850" width="4.85546875" style="331" customWidth="1"/>
    <col min="14851" max="14851" width="19.85546875" style="331" customWidth="1"/>
    <col min="14852" max="14852" width="5" style="331" customWidth="1"/>
    <col min="14853" max="14853" width="5.140625" style="331" customWidth="1"/>
    <col min="14854" max="14854" width="9.28515625" style="331" bestFit="1" customWidth="1"/>
    <col min="14855" max="14855" width="10.5703125" style="331" customWidth="1"/>
    <col min="14856" max="14856" width="8.85546875" style="331" customWidth="1"/>
    <col min="14857" max="14857" width="9.28515625" style="331" customWidth="1"/>
    <col min="14858" max="14858" width="8.85546875" style="331" customWidth="1"/>
    <col min="14859" max="14859" width="9" style="331" customWidth="1"/>
    <col min="14860" max="14860" width="11.28515625" style="331" bestFit="1" customWidth="1"/>
    <col min="14861" max="14861" width="6.85546875" style="331" customWidth="1"/>
    <col min="14862" max="14862" width="6.85546875" style="331" bestFit="1" customWidth="1"/>
    <col min="14863" max="14864" width="9" style="331" customWidth="1"/>
    <col min="14865" max="14865" width="4.5703125" style="331" customWidth="1"/>
    <col min="14866" max="14866" width="4.28515625" style="331" customWidth="1"/>
    <col min="14867" max="15103" width="9.140625" style="331"/>
    <col min="15104" max="15104" width="3.28515625" style="331" bestFit="1" customWidth="1"/>
    <col min="15105" max="15105" width="5.140625" style="331" bestFit="1" customWidth="1"/>
    <col min="15106" max="15106" width="4.85546875" style="331" customWidth="1"/>
    <col min="15107" max="15107" width="19.85546875" style="331" customWidth="1"/>
    <col min="15108" max="15108" width="5" style="331" customWidth="1"/>
    <col min="15109" max="15109" width="5.140625" style="331" customWidth="1"/>
    <col min="15110" max="15110" width="9.28515625" style="331" bestFit="1" customWidth="1"/>
    <col min="15111" max="15111" width="10.5703125" style="331" customWidth="1"/>
    <col min="15112" max="15112" width="8.85546875" style="331" customWidth="1"/>
    <col min="15113" max="15113" width="9.28515625" style="331" customWidth="1"/>
    <col min="15114" max="15114" width="8.85546875" style="331" customWidth="1"/>
    <col min="15115" max="15115" width="9" style="331" customWidth="1"/>
    <col min="15116" max="15116" width="11.28515625" style="331" bestFit="1" customWidth="1"/>
    <col min="15117" max="15117" width="6.85546875" style="331" customWidth="1"/>
    <col min="15118" max="15118" width="6.85546875" style="331" bestFit="1" customWidth="1"/>
    <col min="15119" max="15120" width="9" style="331" customWidth="1"/>
    <col min="15121" max="15121" width="4.5703125" style="331" customWidth="1"/>
    <col min="15122" max="15122" width="4.28515625" style="331" customWidth="1"/>
    <col min="15123" max="15359" width="9.140625" style="331"/>
    <col min="15360" max="15360" width="3.28515625" style="331" bestFit="1" customWidth="1"/>
    <col min="15361" max="15361" width="5.140625" style="331" bestFit="1" customWidth="1"/>
    <col min="15362" max="15362" width="4.85546875" style="331" customWidth="1"/>
    <col min="15363" max="15363" width="19.85546875" style="331" customWidth="1"/>
    <col min="15364" max="15364" width="5" style="331" customWidth="1"/>
    <col min="15365" max="15365" width="5.140625" style="331" customWidth="1"/>
    <col min="15366" max="15366" width="9.28515625" style="331" bestFit="1" customWidth="1"/>
    <col min="15367" max="15367" width="10.5703125" style="331" customWidth="1"/>
    <col min="15368" max="15368" width="8.85546875" style="331" customWidth="1"/>
    <col min="15369" max="15369" width="9.28515625" style="331" customWidth="1"/>
    <col min="15370" max="15370" width="8.85546875" style="331" customWidth="1"/>
    <col min="15371" max="15371" width="9" style="331" customWidth="1"/>
    <col min="15372" max="15372" width="11.28515625" style="331" bestFit="1" customWidth="1"/>
    <col min="15373" max="15373" width="6.85546875" style="331" customWidth="1"/>
    <col min="15374" max="15374" width="6.85546875" style="331" bestFit="1" customWidth="1"/>
    <col min="15375" max="15376" width="9" style="331" customWidth="1"/>
    <col min="15377" max="15377" width="4.5703125" style="331" customWidth="1"/>
    <col min="15378" max="15378" width="4.28515625" style="331" customWidth="1"/>
    <col min="15379" max="15615" width="9.140625" style="331"/>
    <col min="15616" max="15616" width="3.28515625" style="331" bestFit="1" customWidth="1"/>
    <col min="15617" max="15617" width="5.140625" style="331" bestFit="1" customWidth="1"/>
    <col min="15618" max="15618" width="4.85546875" style="331" customWidth="1"/>
    <col min="15619" max="15619" width="19.85546875" style="331" customWidth="1"/>
    <col min="15620" max="15620" width="5" style="331" customWidth="1"/>
    <col min="15621" max="15621" width="5.140625" style="331" customWidth="1"/>
    <col min="15622" max="15622" width="9.28515625" style="331" bestFit="1" customWidth="1"/>
    <col min="15623" max="15623" width="10.5703125" style="331" customWidth="1"/>
    <col min="15624" max="15624" width="8.85546875" style="331" customWidth="1"/>
    <col min="15625" max="15625" width="9.28515625" style="331" customWidth="1"/>
    <col min="15626" max="15626" width="8.85546875" style="331" customWidth="1"/>
    <col min="15627" max="15627" width="9" style="331" customWidth="1"/>
    <col min="15628" max="15628" width="11.28515625" style="331" bestFit="1" customWidth="1"/>
    <col min="15629" max="15629" width="6.85546875" style="331" customWidth="1"/>
    <col min="15630" max="15630" width="6.85546875" style="331" bestFit="1" customWidth="1"/>
    <col min="15631" max="15632" width="9" style="331" customWidth="1"/>
    <col min="15633" max="15633" width="4.5703125" style="331" customWidth="1"/>
    <col min="15634" max="15634" width="4.28515625" style="331" customWidth="1"/>
    <col min="15635" max="15871" width="9.140625" style="331"/>
    <col min="15872" max="15872" width="3.28515625" style="331" bestFit="1" customWidth="1"/>
    <col min="15873" max="15873" width="5.140625" style="331" bestFit="1" customWidth="1"/>
    <col min="15874" max="15874" width="4.85546875" style="331" customWidth="1"/>
    <col min="15875" max="15875" width="19.85546875" style="331" customWidth="1"/>
    <col min="15876" max="15876" width="5" style="331" customWidth="1"/>
    <col min="15877" max="15877" width="5.140625" style="331" customWidth="1"/>
    <col min="15878" max="15878" width="9.28515625" style="331" bestFit="1" customWidth="1"/>
    <col min="15879" max="15879" width="10.5703125" style="331" customWidth="1"/>
    <col min="15880" max="15880" width="8.85546875" style="331" customWidth="1"/>
    <col min="15881" max="15881" width="9.28515625" style="331" customWidth="1"/>
    <col min="15882" max="15882" width="8.85546875" style="331" customWidth="1"/>
    <col min="15883" max="15883" width="9" style="331" customWidth="1"/>
    <col min="15884" max="15884" width="11.28515625" style="331" bestFit="1" customWidth="1"/>
    <col min="15885" max="15885" width="6.85546875" style="331" customWidth="1"/>
    <col min="15886" max="15886" width="6.85546875" style="331" bestFit="1" customWidth="1"/>
    <col min="15887" max="15888" width="9" style="331" customWidth="1"/>
    <col min="15889" max="15889" width="4.5703125" style="331" customWidth="1"/>
    <col min="15890" max="15890" width="4.28515625" style="331" customWidth="1"/>
    <col min="15891" max="16127" width="9.140625" style="331"/>
    <col min="16128" max="16128" width="3.28515625" style="331" bestFit="1" customWidth="1"/>
    <col min="16129" max="16129" width="5.140625" style="331" bestFit="1" customWidth="1"/>
    <col min="16130" max="16130" width="4.85546875" style="331" customWidth="1"/>
    <col min="16131" max="16131" width="19.85546875" style="331" customWidth="1"/>
    <col min="16132" max="16132" width="5" style="331" customWidth="1"/>
    <col min="16133" max="16133" width="5.140625" style="331" customWidth="1"/>
    <col min="16134" max="16134" width="9.28515625" style="331" bestFit="1" customWidth="1"/>
    <col min="16135" max="16135" width="10.5703125" style="331" customWidth="1"/>
    <col min="16136" max="16136" width="8.85546875" style="331" customWidth="1"/>
    <col min="16137" max="16137" width="9.28515625" style="331" customWidth="1"/>
    <col min="16138" max="16138" width="8.85546875" style="331" customWidth="1"/>
    <col min="16139" max="16139" width="9" style="331" customWidth="1"/>
    <col min="16140" max="16140" width="11.28515625" style="331" bestFit="1" customWidth="1"/>
    <col min="16141" max="16141" width="6.85546875" style="331" customWidth="1"/>
    <col min="16142" max="16142" width="6.85546875" style="331" bestFit="1" customWidth="1"/>
    <col min="16143" max="16144" width="9" style="331" customWidth="1"/>
    <col min="16145" max="16145" width="4.5703125" style="331" customWidth="1"/>
    <col min="16146" max="16146" width="4.28515625" style="331" customWidth="1"/>
    <col min="16147" max="16384" width="9.140625" style="331"/>
  </cols>
  <sheetData>
    <row r="1" spans="1:18" ht="11.25" customHeight="1">
      <c r="A1" s="400" t="s">
        <v>462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ht="15.75" customHeight="1">
      <c r="A2" s="410" t="s">
        <v>461</v>
      </c>
      <c r="B2" s="410"/>
      <c r="C2" s="410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 ht="12.75" customHeight="1">
      <c r="A3" s="345"/>
      <c r="B3" s="345"/>
      <c r="C3" s="345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55"/>
      <c r="Q3" s="421" t="s">
        <v>467</v>
      </c>
      <c r="R3" s="421"/>
    </row>
    <row r="4" spans="1:18" s="343" customFormat="1" ht="9" customHeight="1">
      <c r="A4" s="401" t="s">
        <v>0</v>
      </c>
      <c r="B4" s="401" t="s">
        <v>1</v>
      </c>
      <c r="C4" s="401" t="s">
        <v>133</v>
      </c>
      <c r="D4" s="401"/>
      <c r="E4" s="401" t="s">
        <v>414</v>
      </c>
      <c r="F4" s="401"/>
      <c r="G4" s="403" t="s">
        <v>136</v>
      </c>
      <c r="H4" s="403"/>
      <c r="I4" s="403"/>
      <c r="J4" s="403"/>
      <c r="K4" s="403"/>
      <c r="L4" s="403"/>
      <c r="M4" s="403"/>
      <c r="N4" s="403"/>
      <c r="O4" s="403"/>
      <c r="P4" s="404"/>
      <c r="Q4" s="404"/>
      <c r="R4" s="404"/>
    </row>
    <row r="5" spans="1:18" s="343" customFormat="1" ht="12.75" customHeight="1">
      <c r="A5" s="401"/>
      <c r="B5" s="401"/>
      <c r="C5" s="401"/>
      <c r="D5" s="401"/>
      <c r="E5" s="401"/>
      <c r="F5" s="401"/>
      <c r="G5" s="401" t="s">
        <v>179</v>
      </c>
      <c r="H5" s="407" t="s">
        <v>136</v>
      </c>
      <c r="I5" s="408"/>
      <c r="J5" s="408"/>
      <c r="K5" s="408"/>
      <c r="L5" s="408"/>
      <c r="M5" s="408"/>
      <c r="N5" s="409"/>
      <c r="O5" s="405" t="s">
        <v>415</v>
      </c>
      <c r="P5" s="426" t="s">
        <v>136</v>
      </c>
      <c r="Q5" s="427"/>
      <c r="R5" s="428"/>
    </row>
    <row r="6" spans="1:18" s="343" customFormat="1" ht="12" customHeight="1">
      <c r="A6" s="401"/>
      <c r="B6" s="401"/>
      <c r="C6" s="401"/>
      <c r="D6" s="401"/>
      <c r="E6" s="401"/>
      <c r="F6" s="401"/>
      <c r="G6" s="405"/>
      <c r="H6" s="412" t="s">
        <v>198</v>
      </c>
      <c r="I6" s="429" t="s">
        <v>136</v>
      </c>
      <c r="J6" s="420"/>
      <c r="K6" s="414" t="s">
        <v>416</v>
      </c>
      <c r="L6" s="414" t="s">
        <v>215</v>
      </c>
      <c r="M6" s="414" t="s">
        <v>417</v>
      </c>
      <c r="N6" s="415" t="s">
        <v>418</v>
      </c>
      <c r="O6" s="424"/>
      <c r="P6" s="417" t="s">
        <v>419</v>
      </c>
      <c r="Q6" s="419" t="s">
        <v>136</v>
      </c>
      <c r="R6" s="420"/>
    </row>
    <row r="7" spans="1:18" s="343" customFormat="1" ht="75.75" customHeight="1">
      <c r="A7" s="402"/>
      <c r="B7" s="402"/>
      <c r="C7" s="402"/>
      <c r="D7" s="402"/>
      <c r="E7" s="402"/>
      <c r="F7" s="402"/>
      <c r="G7" s="406"/>
      <c r="H7" s="413"/>
      <c r="I7" s="360" t="s">
        <v>137</v>
      </c>
      <c r="J7" s="344" t="s">
        <v>463</v>
      </c>
      <c r="K7" s="414"/>
      <c r="L7" s="414"/>
      <c r="M7" s="414"/>
      <c r="N7" s="416"/>
      <c r="O7" s="425"/>
      <c r="P7" s="418"/>
      <c r="Q7" s="430" t="s">
        <v>464</v>
      </c>
      <c r="R7" s="414"/>
    </row>
    <row r="8" spans="1:18" ht="13.5" customHeight="1">
      <c r="A8" s="332">
        <v>1</v>
      </c>
      <c r="B8" s="332">
        <v>2</v>
      </c>
      <c r="C8" s="433">
        <v>3</v>
      </c>
      <c r="D8" s="434"/>
      <c r="E8" s="433">
        <v>4</v>
      </c>
      <c r="F8" s="434"/>
      <c r="G8" s="332">
        <v>5</v>
      </c>
      <c r="H8" s="333">
        <v>6</v>
      </c>
      <c r="I8" s="332">
        <v>7</v>
      </c>
      <c r="J8" s="332">
        <v>8</v>
      </c>
      <c r="K8" s="334">
        <v>9</v>
      </c>
      <c r="L8" s="334">
        <v>10</v>
      </c>
      <c r="M8" s="334">
        <v>11</v>
      </c>
      <c r="N8" s="334">
        <v>12</v>
      </c>
      <c r="O8" s="332">
        <v>13</v>
      </c>
      <c r="P8" s="333">
        <v>14</v>
      </c>
      <c r="Q8" s="433">
        <v>15</v>
      </c>
      <c r="R8" s="434"/>
    </row>
    <row r="9" spans="1:18" s="337" customFormat="1" ht="19.5" customHeight="1">
      <c r="A9" s="335" t="s">
        <v>121</v>
      </c>
      <c r="B9" s="335" t="s">
        <v>413</v>
      </c>
      <c r="C9" s="431" t="s">
        <v>271</v>
      </c>
      <c r="D9" s="431"/>
      <c r="E9" s="432">
        <v>51620</v>
      </c>
      <c r="F9" s="432"/>
      <c r="G9" s="336">
        <v>5000</v>
      </c>
      <c r="H9" s="336">
        <v>5000</v>
      </c>
      <c r="I9" s="336">
        <v>0</v>
      </c>
      <c r="J9" s="336">
        <v>5000</v>
      </c>
      <c r="K9" s="336">
        <v>0</v>
      </c>
      <c r="L9" s="336">
        <v>0</v>
      </c>
      <c r="M9" s="336">
        <v>0</v>
      </c>
      <c r="N9" s="336">
        <v>0</v>
      </c>
      <c r="O9" s="336">
        <v>46620</v>
      </c>
      <c r="P9" s="336">
        <v>46620</v>
      </c>
      <c r="Q9" s="432">
        <v>0</v>
      </c>
      <c r="R9" s="432"/>
    </row>
    <row r="10" spans="1:18" ht="29.25" customHeight="1">
      <c r="A10" s="338" t="s">
        <v>413</v>
      </c>
      <c r="B10" s="338" t="s">
        <v>272</v>
      </c>
      <c r="C10" s="422" t="s">
        <v>273</v>
      </c>
      <c r="D10" s="422"/>
      <c r="E10" s="423">
        <v>46620</v>
      </c>
      <c r="F10" s="423"/>
      <c r="G10" s="339">
        <v>0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46620</v>
      </c>
      <c r="P10" s="339">
        <v>46620</v>
      </c>
      <c r="Q10" s="423">
        <v>0</v>
      </c>
      <c r="R10" s="423"/>
    </row>
    <row r="11" spans="1:18" ht="16.5" customHeight="1">
      <c r="A11" s="338" t="s">
        <v>413</v>
      </c>
      <c r="B11" s="338" t="s">
        <v>274</v>
      </c>
      <c r="C11" s="422" t="s">
        <v>275</v>
      </c>
      <c r="D11" s="422"/>
      <c r="E11" s="423">
        <v>5000</v>
      </c>
      <c r="F11" s="423"/>
      <c r="G11" s="339">
        <v>5000</v>
      </c>
      <c r="H11" s="339">
        <v>5000</v>
      </c>
      <c r="I11" s="339">
        <v>0</v>
      </c>
      <c r="J11" s="339">
        <v>5000</v>
      </c>
      <c r="K11" s="339">
        <v>0</v>
      </c>
      <c r="L11" s="339">
        <v>0</v>
      </c>
      <c r="M11" s="339">
        <v>0</v>
      </c>
      <c r="N11" s="339">
        <v>0</v>
      </c>
      <c r="O11" s="339">
        <v>0</v>
      </c>
      <c r="P11" s="339">
        <v>0</v>
      </c>
      <c r="Q11" s="423">
        <v>0</v>
      </c>
      <c r="R11" s="423"/>
    </row>
    <row r="12" spans="1:18" s="337" customFormat="1" ht="16.5" customHeight="1">
      <c r="A12" s="340" t="s">
        <v>14</v>
      </c>
      <c r="B12" s="340" t="s">
        <v>413</v>
      </c>
      <c r="C12" s="435" t="s">
        <v>153</v>
      </c>
      <c r="D12" s="435"/>
      <c r="E12" s="436">
        <v>3666304</v>
      </c>
      <c r="F12" s="436"/>
      <c r="G12" s="341">
        <v>663337</v>
      </c>
      <c r="H12" s="341">
        <v>647214</v>
      </c>
      <c r="I12" s="341">
        <v>0</v>
      </c>
      <c r="J12" s="341">
        <v>647214</v>
      </c>
      <c r="K12" s="341">
        <v>16123</v>
      </c>
      <c r="L12" s="341">
        <v>0</v>
      </c>
      <c r="M12" s="341">
        <v>0</v>
      </c>
      <c r="N12" s="341">
        <v>0</v>
      </c>
      <c r="O12" s="341">
        <v>3002967</v>
      </c>
      <c r="P12" s="341">
        <v>3002967</v>
      </c>
      <c r="Q12" s="436">
        <v>1408000</v>
      </c>
      <c r="R12" s="436"/>
    </row>
    <row r="13" spans="1:18" ht="16.5" customHeight="1">
      <c r="A13" s="338" t="s">
        <v>413</v>
      </c>
      <c r="B13" s="338" t="s">
        <v>16</v>
      </c>
      <c r="C13" s="422" t="s">
        <v>17</v>
      </c>
      <c r="D13" s="422"/>
      <c r="E13" s="423">
        <v>414090</v>
      </c>
      <c r="F13" s="423"/>
      <c r="G13" s="339">
        <v>61123</v>
      </c>
      <c r="H13" s="339">
        <v>45000</v>
      </c>
      <c r="I13" s="339">
        <v>0</v>
      </c>
      <c r="J13" s="339">
        <v>45000</v>
      </c>
      <c r="K13" s="339">
        <v>16123</v>
      </c>
      <c r="L13" s="339">
        <v>0</v>
      </c>
      <c r="M13" s="339">
        <v>0</v>
      </c>
      <c r="N13" s="339">
        <v>0</v>
      </c>
      <c r="O13" s="339">
        <v>352967</v>
      </c>
      <c r="P13" s="339">
        <v>352967</v>
      </c>
      <c r="Q13" s="423">
        <v>0</v>
      </c>
      <c r="R13" s="423"/>
    </row>
    <row r="14" spans="1:18" ht="16.5" customHeight="1">
      <c r="A14" s="338" t="s">
        <v>413</v>
      </c>
      <c r="B14" s="338" t="s">
        <v>128</v>
      </c>
      <c r="C14" s="422" t="s">
        <v>276</v>
      </c>
      <c r="D14" s="422"/>
      <c r="E14" s="423">
        <v>1436000</v>
      </c>
      <c r="F14" s="423"/>
      <c r="G14" s="339">
        <v>596000</v>
      </c>
      <c r="H14" s="339">
        <v>596000</v>
      </c>
      <c r="I14" s="339">
        <v>0</v>
      </c>
      <c r="J14" s="339">
        <v>596000</v>
      </c>
      <c r="K14" s="339">
        <v>0</v>
      </c>
      <c r="L14" s="339">
        <v>0</v>
      </c>
      <c r="M14" s="339">
        <v>0</v>
      </c>
      <c r="N14" s="339">
        <v>0</v>
      </c>
      <c r="O14" s="339">
        <v>840000</v>
      </c>
      <c r="P14" s="339">
        <v>840000</v>
      </c>
      <c r="Q14" s="423"/>
      <c r="R14" s="423"/>
    </row>
    <row r="15" spans="1:18" ht="16.5" customHeight="1">
      <c r="A15" s="338" t="s">
        <v>413</v>
      </c>
      <c r="B15" s="338" t="s">
        <v>385</v>
      </c>
      <c r="C15" s="422" t="s">
        <v>11</v>
      </c>
      <c r="D15" s="422"/>
      <c r="E15" s="423">
        <v>1816214</v>
      </c>
      <c r="F15" s="423"/>
      <c r="G15" s="339">
        <v>6214</v>
      </c>
      <c r="H15" s="339">
        <v>6214</v>
      </c>
      <c r="I15" s="339">
        <v>0</v>
      </c>
      <c r="J15" s="339">
        <v>6214</v>
      </c>
      <c r="K15" s="339">
        <v>0</v>
      </c>
      <c r="L15" s="339">
        <v>0</v>
      </c>
      <c r="M15" s="339">
        <v>0</v>
      </c>
      <c r="N15" s="339">
        <v>0</v>
      </c>
      <c r="O15" s="339">
        <v>1810000</v>
      </c>
      <c r="P15" s="339">
        <v>1810000</v>
      </c>
      <c r="Q15" s="423">
        <v>1408000</v>
      </c>
      <c r="R15" s="423"/>
    </row>
    <row r="16" spans="1:18" s="337" customFormat="1" ht="18.75" customHeight="1">
      <c r="A16" s="340" t="s">
        <v>20</v>
      </c>
      <c r="B16" s="340" t="s">
        <v>413</v>
      </c>
      <c r="C16" s="435" t="s">
        <v>277</v>
      </c>
      <c r="D16" s="435"/>
      <c r="E16" s="436">
        <v>279950</v>
      </c>
      <c r="F16" s="436"/>
      <c r="G16" s="341">
        <v>234950</v>
      </c>
      <c r="H16" s="341">
        <v>234680</v>
      </c>
      <c r="I16" s="341">
        <v>64720</v>
      </c>
      <c r="J16" s="341">
        <v>169960</v>
      </c>
      <c r="K16" s="341">
        <v>0</v>
      </c>
      <c r="L16" s="341">
        <v>270</v>
      </c>
      <c r="M16" s="341">
        <v>0</v>
      </c>
      <c r="N16" s="341">
        <v>0</v>
      </c>
      <c r="O16" s="341">
        <v>45000</v>
      </c>
      <c r="P16" s="341">
        <v>45000</v>
      </c>
      <c r="Q16" s="436">
        <v>0</v>
      </c>
      <c r="R16" s="436"/>
    </row>
    <row r="17" spans="1:18" ht="31.5" customHeight="1">
      <c r="A17" s="338" t="s">
        <v>413</v>
      </c>
      <c r="B17" s="338" t="s">
        <v>420</v>
      </c>
      <c r="C17" s="422" t="s">
        <v>278</v>
      </c>
      <c r="D17" s="422"/>
      <c r="E17" s="423">
        <v>214950</v>
      </c>
      <c r="F17" s="423"/>
      <c r="G17" s="339">
        <v>169950</v>
      </c>
      <c r="H17" s="339">
        <v>169680</v>
      </c>
      <c r="I17" s="339">
        <v>64720</v>
      </c>
      <c r="J17" s="339">
        <v>104960</v>
      </c>
      <c r="K17" s="339">
        <v>0</v>
      </c>
      <c r="L17" s="339">
        <v>270</v>
      </c>
      <c r="M17" s="339">
        <v>0</v>
      </c>
      <c r="N17" s="339">
        <v>0</v>
      </c>
      <c r="O17" s="339">
        <v>45000</v>
      </c>
      <c r="P17" s="339">
        <v>45000</v>
      </c>
      <c r="Q17" s="423">
        <v>0</v>
      </c>
      <c r="R17" s="423"/>
    </row>
    <row r="18" spans="1:18" ht="22.5" customHeight="1">
      <c r="A18" s="338" t="s">
        <v>413</v>
      </c>
      <c r="B18" s="338" t="s">
        <v>22</v>
      </c>
      <c r="C18" s="422" t="s">
        <v>23</v>
      </c>
      <c r="D18" s="422"/>
      <c r="E18" s="423">
        <v>65000</v>
      </c>
      <c r="F18" s="423"/>
      <c r="G18" s="339">
        <v>65000</v>
      </c>
      <c r="H18" s="339">
        <v>65000</v>
      </c>
      <c r="I18" s="339">
        <v>0</v>
      </c>
      <c r="J18" s="339">
        <v>65000</v>
      </c>
      <c r="K18" s="339">
        <v>0</v>
      </c>
      <c r="L18" s="339">
        <v>0</v>
      </c>
      <c r="M18" s="339">
        <v>0</v>
      </c>
      <c r="N18" s="339">
        <v>0</v>
      </c>
      <c r="O18" s="339">
        <v>0</v>
      </c>
      <c r="P18" s="339">
        <v>0</v>
      </c>
      <c r="Q18" s="423">
        <v>0</v>
      </c>
      <c r="R18" s="423"/>
    </row>
    <row r="19" spans="1:18" s="337" customFormat="1" ht="21.75" customHeight="1">
      <c r="A19" s="340" t="s">
        <v>421</v>
      </c>
      <c r="B19" s="340" t="s">
        <v>413</v>
      </c>
      <c r="C19" s="435" t="s">
        <v>279</v>
      </c>
      <c r="D19" s="435"/>
      <c r="E19" s="436">
        <v>68185</v>
      </c>
      <c r="F19" s="436"/>
      <c r="G19" s="341">
        <v>68185</v>
      </c>
      <c r="H19" s="341">
        <v>68185</v>
      </c>
      <c r="I19" s="341">
        <v>0</v>
      </c>
      <c r="J19" s="341">
        <v>68185</v>
      </c>
      <c r="K19" s="341">
        <v>0</v>
      </c>
      <c r="L19" s="341">
        <v>0</v>
      </c>
      <c r="M19" s="341">
        <v>0</v>
      </c>
      <c r="N19" s="341">
        <v>0</v>
      </c>
      <c r="O19" s="341">
        <v>0</v>
      </c>
      <c r="P19" s="341">
        <v>0</v>
      </c>
      <c r="Q19" s="436">
        <v>0</v>
      </c>
      <c r="R19" s="436"/>
    </row>
    <row r="20" spans="1:18" ht="32.25" customHeight="1">
      <c r="A20" s="338" t="s">
        <v>413</v>
      </c>
      <c r="B20" s="338" t="s">
        <v>422</v>
      </c>
      <c r="C20" s="422" t="s">
        <v>211</v>
      </c>
      <c r="D20" s="422"/>
      <c r="E20" s="423">
        <v>68185</v>
      </c>
      <c r="F20" s="423"/>
      <c r="G20" s="339">
        <v>68185</v>
      </c>
      <c r="H20" s="339">
        <v>68185</v>
      </c>
      <c r="I20" s="339">
        <v>0</v>
      </c>
      <c r="J20" s="339">
        <v>68185</v>
      </c>
      <c r="K20" s="339">
        <v>0</v>
      </c>
      <c r="L20" s="339">
        <v>0</v>
      </c>
      <c r="M20" s="339">
        <v>0</v>
      </c>
      <c r="N20" s="339">
        <v>0</v>
      </c>
      <c r="O20" s="339">
        <v>0</v>
      </c>
      <c r="P20" s="339">
        <v>0</v>
      </c>
      <c r="Q20" s="423">
        <v>0</v>
      </c>
      <c r="R20" s="423"/>
    </row>
    <row r="21" spans="1:18" s="337" customFormat="1" ht="21" customHeight="1">
      <c r="A21" s="340" t="s">
        <v>26</v>
      </c>
      <c r="B21" s="340" t="s">
        <v>413</v>
      </c>
      <c r="C21" s="435" t="s">
        <v>146</v>
      </c>
      <c r="D21" s="435"/>
      <c r="E21" s="436">
        <v>1981824</v>
      </c>
      <c r="F21" s="436"/>
      <c r="G21" s="341">
        <v>1966824</v>
      </c>
      <c r="H21" s="341">
        <v>1846324</v>
      </c>
      <c r="I21" s="341">
        <v>1543648</v>
      </c>
      <c r="J21" s="341">
        <v>302676</v>
      </c>
      <c r="K21" s="341">
        <v>0</v>
      </c>
      <c r="L21" s="341">
        <v>120500</v>
      </c>
      <c r="M21" s="341">
        <v>0</v>
      </c>
      <c r="N21" s="341">
        <v>0</v>
      </c>
      <c r="O21" s="341">
        <v>15000</v>
      </c>
      <c r="P21" s="341">
        <v>15000</v>
      </c>
      <c r="Q21" s="436">
        <v>0</v>
      </c>
      <c r="R21" s="436"/>
    </row>
    <row r="22" spans="1:18" ht="16.5" customHeight="1">
      <c r="A22" s="338" t="s">
        <v>413</v>
      </c>
      <c r="B22" s="338" t="s">
        <v>28</v>
      </c>
      <c r="C22" s="422" t="s">
        <v>29</v>
      </c>
      <c r="D22" s="422"/>
      <c r="E22" s="423">
        <v>51448</v>
      </c>
      <c r="F22" s="423"/>
      <c r="G22" s="339">
        <v>51448</v>
      </c>
      <c r="H22" s="339">
        <v>51448</v>
      </c>
      <c r="I22" s="339">
        <v>51248</v>
      </c>
      <c r="J22" s="339">
        <v>200</v>
      </c>
      <c r="K22" s="339">
        <v>0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423">
        <v>0</v>
      </c>
      <c r="R22" s="423"/>
    </row>
    <row r="23" spans="1:18" ht="32.25" customHeight="1">
      <c r="A23" s="338" t="s">
        <v>413</v>
      </c>
      <c r="B23" s="338" t="s">
        <v>423</v>
      </c>
      <c r="C23" s="422" t="s">
        <v>280</v>
      </c>
      <c r="D23" s="422"/>
      <c r="E23" s="423">
        <v>87500</v>
      </c>
      <c r="F23" s="423"/>
      <c r="G23" s="339">
        <v>87500</v>
      </c>
      <c r="H23" s="339">
        <v>11000</v>
      </c>
      <c r="I23" s="339">
        <v>0</v>
      </c>
      <c r="J23" s="339">
        <v>11000</v>
      </c>
      <c r="K23" s="339">
        <v>0</v>
      </c>
      <c r="L23" s="339">
        <v>76500</v>
      </c>
      <c r="M23" s="339">
        <v>0</v>
      </c>
      <c r="N23" s="339">
        <v>0</v>
      </c>
      <c r="O23" s="339">
        <v>0</v>
      </c>
      <c r="P23" s="339">
        <v>0</v>
      </c>
      <c r="Q23" s="423">
        <v>0</v>
      </c>
      <c r="R23" s="423"/>
    </row>
    <row r="24" spans="1:18" ht="30.75" customHeight="1">
      <c r="A24" s="338" t="s">
        <v>413</v>
      </c>
      <c r="B24" s="338" t="s">
        <v>424</v>
      </c>
      <c r="C24" s="422" t="s">
        <v>387</v>
      </c>
      <c r="D24" s="422"/>
      <c r="E24" s="423">
        <v>1754953</v>
      </c>
      <c r="F24" s="423"/>
      <c r="G24" s="339">
        <v>1739953</v>
      </c>
      <c r="H24" s="339">
        <v>1738953</v>
      </c>
      <c r="I24" s="339">
        <v>1492400</v>
      </c>
      <c r="J24" s="339">
        <v>246553</v>
      </c>
      <c r="K24" s="339">
        <v>0</v>
      </c>
      <c r="L24" s="339">
        <v>1000</v>
      </c>
      <c r="M24" s="339">
        <v>0</v>
      </c>
      <c r="N24" s="339">
        <v>0</v>
      </c>
      <c r="O24" s="339">
        <v>15000</v>
      </c>
      <c r="P24" s="339">
        <v>15000</v>
      </c>
      <c r="Q24" s="423">
        <v>0</v>
      </c>
      <c r="R24" s="423"/>
    </row>
    <row r="25" spans="1:18" ht="30" customHeight="1">
      <c r="A25" s="338" t="s">
        <v>413</v>
      </c>
      <c r="B25" s="338" t="s">
        <v>425</v>
      </c>
      <c r="C25" s="422" t="s">
        <v>281</v>
      </c>
      <c r="D25" s="422"/>
      <c r="E25" s="423">
        <v>21093</v>
      </c>
      <c r="F25" s="423"/>
      <c r="G25" s="339">
        <v>21093</v>
      </c>
      <c r="H25" s="339">
        <v>21093</v>
      </c>
      <c r="I25" s="339">
        <v>0</v>
      </c>
      <c r="J25" s="339">
        <v>21093</v>
      </c>
      <c r="K25" s="339">
        <v>0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423">
        <v>0</v>
      </c>
      <c r="R25" s="423"/>
    </row>
    <row r="26" spans="1:18" ht="16.5" customHeight="1">
      <c r="A26" s="338" t="s">
        <v>413</v>
      </c>
      <c r="B26" s="338" t="s">
        <v>426</v>
      </c>
      <c r="C26" s="422" t="s">
        <v>11</v>
      </c>
      <c r="D26" s="422"/>
      <c r="E26" s="423">
        <v>66830</v>
      </c>
      <c r="F26" s="423"/>
      <c r="G26" s="339">
        <v>66830</v>
      </c>
      <c r="H26" s="339">
        <v>23830</v>
      </c>
      <c r="I26" s="339">
        <v>0</v>
      </c>
      <c r="J26" s="339">
        <v>23830</v>
      </c>
      <c r="K26" s="339">
        <v>0</v>
      </c>
      <c r="L26" s="339">
        <v>43000</v>
      </c>
      <c r="M26" s="339">
        <v>0</v>
      </c>
      <c r="N26" s="339">
        <v>0</v>
      </c>
      <c r="O26" s="339">
        <v>0</v>
      </c>
      <c r="P26" s="339">
        <v>0</v>
      </c>
      <c r="Q26" s="423">
        <v>0</v>
      </c>
      <c r="R26" s="423"/>
    </row>
    <row r="27" spans="1:18" s="337" customFormat="1" ht="54.75" customHeight="1">
      <c r="A27" s="340" t="s">
        <v>33</v>
      </c>
      <c r="B27" s="340" t="s">
        <v>413</v>
      </c>
      <c r="C27" s="435" t="s">
        <v>148</v>
      </c>
      <c r="D27" s="435"/>
      <c r="E27" s="436">
        <v>938</v>
      </c>
      <c r="F27" s="436"/>
      <c r="G27" s="341">
        <v>938</v>
      </c>
      <c r="H27" s="341">
        <v>938</v>
      </c>
      <c r="I27" s="341">
        <v>0</v>
      </c>
      <c r="J27" s="341">
        <v>938</v>
      </c>
      <c r="K27" s="341">
        <v>0</v>
      </c>
      <c r="L27" s="341">
        <v>0</v>
      </c>
      <c r="M27" s="341">
        <v>0</v>
      </c>
      <c r="N27" s="341">
        <v>0</v>
      </c>
      <c r="O27" s="341">
        <v>0</v>
      </c>
      <c r="P27" s="341">
        <v>0</v>
      </c>
      <c r="Q27" s="436">
        <v>0</v>
      </c>
      <c r="R27" s="436"/>
    </row>
    <row r="28" spans="1:18" ht="48" customHeight="1">
      <c r="A28" s="338" t="s">
        <v>413</v>
      </c>
      <c r="B28" s="338" t="s">
        <v>35</v>
      </c>
      <c r="C28" s="422" t="s">
        <v>36</v>
      </c>
      <c r="D28" s="422"/>
      <c r="E28" s="423">
        <v>938</v>
      </c>
      <c r="F28" s="423"/>
      <c r="G28" s="339">
        <v>938</v>
      </c>
      <c r="H28" s="339">
        <v>938</v>
      </c>
      <c r="I28" s="339">
        <v>0</v>
      </c>
      <c r="J28" s="339">
        <v>938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423">
        <v>0</v>
      </c>
      <c r="R28" s="423"/>
    </row>
    <row r="29" spans="1:18" s="337" customFormat="1" ht="33.75" customHeight="1">
      <c r="A29" s="340" t="s">
        <v>427</v>
      </c>
      <c r="B29" s="340" t="s">
        <v>413</v>
      </c>
      <c r="C29" s="435" t="s">
        <v>282</v>
      </c>
      <c r="D29" s="435"/>
      <c r="E29" s="436">
        <v>243983</v>
      </c>
      <c r="F29" s="436"/>
      <c r="G29" s="341">
        <v>144694.85</v>
      </c>
      <c r="H29" s="341">
        <v>137694.85</v>
      </c>
      <c r="I29" s="341">
        <v>21765</v>
      </c>
      <c r="J29" s="341">
        <v>115929.85</v>
      </c>
      <c r="K29" s="341">
        <v>0</v>
      </c>
      <c r="L29" s="341">
        <v>7000</v>
      </c>
      <c r="M29" s="341">
        <v>0</v>
      </c>
      <c r="N29" s="341">
        <v>0</v>
      </c>
      <c r="O29" s="341">
        <v>99288.15</v>
      </c>
      <c r="P29" s="341">
        <v>99288.15</v>
      </c>
      <c r="Q29" s="436">
        <v>0</v>
      </c>
      <c r="R29" s="436"/>
    </row>
    <row r="30" spans="1:18" ht="33.75" customHeight="1">
      <c r="A30" s="338" t="s">
        <v>413</v>
      </c>
      <c r="B30" s="338" t="s">
        <v>428</v>
      </c>
      <c r="C30" s="422" t="s">
        <v>429</v>
      </c>
      <c r="D30" s="422"/>
      <c r="E30" s="423">
        <v>15000</v>
      </c>
      <c r="F30" s="423"/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15000</v>
      </c>
      <c r="P30" s="339">
        <v>15000</v>
      </c>
      <c r="Q30" s="423">
        <v>0</v>
      </c>
      <c r="R30" s="423"/>
    </row>
    <row r="31" spans="1:18" ht="24" customHeight="1">
      <c r="A31" s="338" t="s">
        <v>413</v>
      </c>
      <c r="B31" s="338" t="s">
        <v>430</v>
      </c>
      <c r="C31" s="422" t="s">
        <v>83</v>
      </c>
      <c r="D31" s="422"/>
      <c r="E31" s="423">
        <v>228983</v>
      </c>
      <c r="F31" s="423"/>
      <c r="G31" s="339">
        <v>144694.85</v>
      </c>
      <c r="H31" s="339">
        <v>137694.85</v>
      </c>
      <c r="I31" s="339">
        <v>21765</v>
      </c>
      <c r="J31" s="339">
        <v>115929.85</v>
      </c>
      <c r="K31" s="339">
        <v>0</v>
      </c>
      <c r="L31" s="339">
        <v>7000</v>
      </c>
      <c r="M31" s="339">
        <v>0</v>
      </c>
      <c r="N31" s="339">
        <v>0</v>
      </c>
      <c r="O31" s="339">
        <v>84288.15</v>
      </c>
      <c r="P31" s="339">
        <v>84288.15</v>
      </c>
      <c r="Q31" s="423">
        <v>0</v>
      </c>
      <c r="R31" s="423"/>
    </row>
    <row r="32" spans="1:18" s="337" customFormat="1" ht="23.25" customHeight="1">
      <c r="A32" s="340" t="s">
        <v>431</v>
      </c>
      <c r="B32" s="340" t="s">
        <v>413</v>
      </c>
      <c r="C32" s="435" t="s">
        <v>283</v>
      </c>
      <c r="D32" s="435"/>
      <c r="E32" s="436">
        <v>50000</v>
      </c>
      <c r="F32" s="436"/>
      <c r="G32" s="341">
        <v>50000</v>
      </c>
      <c r="H32" s="341">
        <v>0</v>
      </c>
      <c r="I32" s="341">
        <v>0</v>
      </c>
      <c r="J32" s="341">
        <v>0</v>
      </c>
      <c r="K32" s="341">
        <v>0</v>
      </c>
      <c r="L32" s="341">
        <v>0</v>
      </c>
      <c r="M32" s="341">
        <v>0</v>
      </c>
      <c r="N32" s="341">
        <v>50000</v>
      </c>
      <c r="O32" s="341">
        <v>0</v>
      </c>
      <c r="P32" s="341">
        <v>0</v>
      </c>
      <c r="Q32" s="436">
        <v>0</v>
      </c>
      <c r="R32" s="436"/>
    </row>
    <row r="33" spans="1:18" ht="105" customHeight="1">
      <c r="A33" s="338" t="s">
        <v>413</v>
      </c>
      <c r="B33" s="338" t="s">
        <v>432</v>
      </c>
      <c r="C33" s="422" t="s">
        <v>433</v>
      </c>
      <c r="D33" s="422"/>
      <c r="E33" s="423">
        <v>50000</v>
      </c>
      <c r="F33" s="423"/>
      <c r="G33" s="339">
        <v>50000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50000</v>
      </c>
      <c r="O33" s="339">
        <v>0</v>
      </c>
      <c r="P33" s="339">
        <v>0</v>
      </c>
      <c r="Q33" s="423">
        <v>0</v>
      </c>
      <c r="R33" s="423"/>
    </row>
    <row r="34" spans="1:18" s="337" customFormat="1" ht="16.5" customHeight="1">
      <c r="A34" s="340" t="s">
        <v>58</v>
      </c>
      <c r="B34" s="340" t="s">
        <v>413</v>
      </c>
      <c r="C34" s="435" t="s">
        <v>284</v>
      </c>
      <c r="D34" s="435"/>
      <c r="E34" s="436">
        <v>130000</v>
      </c>
      <c r="F34" s="436"/>
      <c r="G34" s="341">
        <v>130000</v>
      </c>
      <c r="H34" s="341">
        <v>130000</v>
      </c>
      <c r="I34" s="341">
        <v>0</v>
      </c>
      <c r="J34" s="341">
        <v>130000</v>
      </c>
      <c r="K34" s="341">
        <v>0</v>
      </c>
      <c r="L34" s="341">
        <v>0</v>
      </c>
      <c r="M34" s="341">
        <v>0</v>
      </c>
      <c r="N34" s="341">
        <v>0</v>
      </c>
      <c r="O34" s="341">
        <v>0</v>
      </c>
      <c r="P34" s="341">
        <v>0</v>
      </c>
      <c r="Q34" s="436">
        <v>0</v>
      </c>
      <c r="R34" s="436"/>
    </row>
    <row r="35" spans="1:18" ht="21.75" customHeight="1">
      <c r="A35" s="338" t="s">
        <v>413</v>
      </c>
      <c r="B35" s="338" t="s">
        <v>186</v>
      </c>
      <c r="C35" s="422" t="s">
        <v>84</v>
      </c>
      <c r="D35" s="422"/>
      <c r="E35" s="423">
        <v>130000</v>
      </c>
      <c r="F35" s="423"/>
      <c r="G35" s="339">
        <v>130000</v>
      </c>
      <c r="H35" s="339">
        <v>130000</v>
      </c>
      <c r="I35" s="339">
        <v>0</v>
      </c>
      <c r="J35" s="339">
        <v>130000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423">
        <v>0</v>
      </c>
      <c r="R35" s="423"/>
    </row>
    <row r="36" spans="1:18" s="337" customFormat="1" ht="22.5" customHeight="1">
      <c r="A36" s="340" t="s">
        <v>66</v>
      </c>
      <c r="B36" s="340" t="s">
        <v>413</v>
      </c>
      <c r="C36" s="435" t="s">
        <v>285</v>
      </c>
      <c r="D36" s="435"/>
      <c r="E36" s="436">
        <v>6726818</v>
      </c>
      <c r="F36" s="436"/>
      <c r="G36" s="341">
        <v>6726818</v>
      </c>
      <c r="H36" s="341">
        <v>5902347</v>
      </c>
      <c r="I36" s="341">
        <v>4727407</v>
      </c>
      <c r="J36" s="341">
        <v>1174940</v>
      </c>
      <c r="K36" s="341">
        <v>615000</v>
      </c>
      <c r="L36" s="341">
        <v>209471</v>
      </c>
      <c r="M36" s="341">
        <v>0</v>
      </c>
      <c r="N36" s="341">
        <v>0</v>
      </c>
      <c r="O36" s="341">
        <v>0</v>
      </c>
      <c r="P36" s="341">
        <v>0</v>
      </c>
      <c r="Q36" s="436">
        <v>0</v>
      </c>
      <c r="R36" s="436"/>
    </row>
    <row r="37" spans="1:18" ht="14.25" customHeight="1">
      <c r="A37" s="338" t="s">
        <v>413</v>
      </c>
      <c r="B37" s="338" t="s">
        <v>106</v>
      </c>
      <c r="C37" s="422" t="s">
        <v>286</v>
      </c>
      <c r="D37" s="422"/>
      <c r="E37" s="423">
        <v>4112310</v>
      </c>
      <c r="F37" s="423"/>
      <c r="G37" s="339">
        <v>4112310</v>
      </c>
      <c r="H37" s="339">
        <v>3953144</v>
      </c>
      <c r="I37" s="339">
        <v>3602414</v>
      </c>
      <c r="J37" s="339">
        <v>350730</v>
      </c>
      <c r="K37" s="339">
        <v>0</v>
      </c>
      <c r="L37" s="339">
        <v>159166</v>
      </c>
      <c r="M37" s="339">
        <v>0</v>
      </c>
      <c r="N37" s="339">
        <v>0</v>
      </c>
      <c r="O37" s="339">
        <v>0</v>
      </c>
      <c r="P37" s="339">
        <v>0</v>
      </c>
      <c r="Q37" s="423">
        <v>0</v>
      </c>
      <c r="R37" s="423"/>
    </row>
    <row r="38" spans="1:18" ht="16.5" customHeight="1">
      <c r="A38" s="338" t="s">
        <v>413</v>
      </c>
      <c r="B38" s="338" t="s">
        <v>68</v>
      </c>
      <c r="C38" s="422" t="s">
        <v>69</v>
      </c>
      <c r="D38" s="422"/>
      <c r="E38" s="423">
        <v>1929300</v>
      </c>
      <c r="F38" s="423"/>
      <c r="G38" s="339">
        <v>1929300</v>
      </c>
      <c r="H38" s="339">
        <v>1354585</v>
      </c>
      <c r="I38" s="339">
        <v>926875</v>
      </c>
      <c r="J38" s="339">
        <v>427710</v>
      </c>
      <c r="K38" s="339">
        <v>530000</v>
      </c>
      <c r="L38" s="339">
        <v>44715</v>
      </c>
      <c r="M38" s="339">
        <v>0</v>
      </c>
      <c r="N38" s="339">
        <v>0</v>
      </c>
      <c r="O38" s="339">
        <v>0</v>
      </c>
      <c r="P38" s="339">
        <v>0</v>
      </c>
      <c r="Q38" s="423">
        <v>0</v>
      </c>
      <c r="R38" s="423"/>
    </row>
    <row r="39" spans="1:18" ht="22.5" customHeight="1">
      <c r="A39" s="338" t="s">
        <v>413</v>
      </c>
      <c r="B39" s="338" t="s">
        <v>434</v>
      </c>
      <c r="C39" s="422" t="s">
        <v>85</v>
      </c>
      <c r="D39" s="422"/>
      <c r="E39" s="423">
        <v>186000</v>
      </c>
      <c r="F39" s="423"/>
      <c r="G39" s="339">
        <v>186000</v>
      </c>
      <c r="H39" s="339">
        <v>186000</v>
      </c>
      <c r="I39" s="339">
        <v>0</v>
      </c>
      <c r="J39" s="339">
        <v>186000</v>
      </c>
      <c r="K39" s="339">
        <v>0</v>
      </c>
      <c r="L39" s="339">
        <v>0</v>
      </c>
      <c r="M39" s="339">
        <v>0</v>
      </c>
      <c r="N39" s="339">
        <v>0</v>
      </c>
      <c r="O39" s="339">
        <v>0</v>
      </c>
      <c r="P39" s="339">
        <v>0</v>
      </c>
      <c r="Q39" s="423">
        <v>0</v>
      </c>
      <c r="R39" s="423"/>
    </row>
    <row r="40" spans="1:18" ht="37.5" customHeight="1">
      <c r="A40" s="338" t="s">
        <v>413</v>
      </c>
      <c r="B40" s="338" t="s">
        <v>435</v>
      </c>
      <c r="C40" s="422" t="s">
        <v>86</v>
      </c>
      <c r="D40" s="422"/>
      <c r="E40" s="423">
        <v>24245</v>
      </c>
      <c r="F40" s="423"/>
      <c r="G40" s="339">
        <v>24245</v>
      </c>
      <c r="H40" s="339">
        <v>24245</v>
      </c>
      <c r="I40" s="339">
        <v>0</v>
      </c>
      <c r="J40" s="339">
        <v>24245</v>
      </c>
      <c r="K40" s="339">
        <v>0</v>
      </c>
      <c r="L40" s="339">
        <v>0</v>
      </c>
      <c r="M40" s="339">
        <v>0</v>
      </c>
      <c r="N40" s="339">
        <v>0</v>
      </c>
      <c r="O40" s="339">
        <v>0</v>
      </c>
      <c r="P40" s="339">
        <v>0</v>
      </c>
      <c r="Q40" s="423">
        <v>0</v>
      </c>
      <c r="R40" s="423"/>
    </row>
    <row r="41" spans="1:18" ht="27" customHeight="1">
      <c r="A41" s="338" t="s">
        <v>413</v>
      </c>
      <c r="B41" s="338" t="s">
        <v>321</v>
      </c>
      <c r="C41" s="422" t="s">
        <v>323</v>
      </c>
      <c r="D41" s="422"/>
      <c r="E41" s="423">
        <v>151687</v>
      </c>
      <c r="F41" s="423"/>
      <c r="G41" s="339">
        <v>151687</v>
      </c>
      <c r="H41" s="339">
        <v>151687</v>
      </c>
      <c r="I41" s="339">
        <v>63747</v>
      </c>
      <c r="J41" s="339">
        <v>87940</v>
      </c>
      <c r="K41" s="339">
        <v>0</v>
      </c>
      <c r="L41" s="339">
        <v>0</v>
      </c>
      <c r="M41" s="339">
        <v>0</v>
      </c>
      <c r="N41" s="339">
        <v>0</v>
      </c>
      <c r="O41" s="339">
        <v>0</v>
      </c>
      <c r="P41" s="339">
        <v>0</v>
      </c>
      <c r="Q41" s="423">
        <v>0</v>
      </c>
      <c r="R41" s="423"/>
    </row>
    <row r="42" spans="1:18" ht="136.5" customHeight="1">
      <c r="A42" s="338" t="s">
        <v>413</v>
      </c>
      <c r="B42" s="338" t="s">
        <v>436</v>
      </c>
      <c r="C42" s="422" t="s">
        <v>307</v>
      </c>
      <c r="D42" s="422"/>
      <c r="E42" s="423">
        <v>88086</v>
      </c>
      <c r="F42" s="423"/>
      <c r="G42" s="339">
        <v>88086</v>
      </c>
      <c r="H42" s="339">
        <v>3086</v>
      </c>
      <c r="I42" s="339">
        <v>3086</v>
      </c>
      <c r="J42" s="339">
        <v>0</v>
      </c>
      <c r="K42" s="339">
        <v>85000</v>
      </c>
      <c r="L42" s="339">
        <v>0</v>
      </c>
      <c r="M42" s="339">
        <v>0</v>
      </c>
      <c r="N42" s="339">
        <v>0</v>
      </c>
      <c r="O42" s="339">
        <v>0</v>
      </c>
      <c r="P42" s="339">
        <v>0</v>
      </c>
      <c r="Q42" s="423">
        <v>0</v>
      </c>
      <c r="R42" s="423"/>
    </row>
    <row r="43" spans="1:18" ht="75" customHeight="1">
      <c r="A43" s="338" t="s">
        <v>413</v>
      </c>
      <c r="B43" s="338" t="s">
        <v>437</v>
      </c>
      <c r="C43" s="422" t="s">
        <v>438</v>
      </c>
      <c r="D43" s="422"/>
      <c r="E43" s="423">
        <v>140240</v>
      </c>
      <c r="F43" s="423"/>
      <c r="G43" s="339">
        <v>140240</v>
      </c>
      <c r="H43" s="339">
        <v>134650</v>
      </c>
      <c r="I43" s="339">
        <v>131285</v>
      </c>
      <c r="J43" s="339">
        <v>3365</v>
      </c>
      <c r="K43" s="339">
        <v>0</v>
      </c>
      <c r="L43" s="339">
        <v>5590</v>
      </c>
      <c r="M43" s="339">
        <v>0</v>
      </c>
      <c r="N43" s="339">
        <v>0</v>
      </c>
      <c r="O43" s="339">
        <v>0</v>
      </c>
      <c r="P43" s="339">
        <v>0</v>
      </c>
      <c r="Q43" s="423">
        <v>0</v>
      </c>
      <c r="R43" s="423"/>
    </row>
    <row r="44" spans="1:18" ht="16.5" customHeight="1">
      <c r="A44" s="338" t="s">
        <v>413</v>
      </c>
      <c r="B44" s="338" t="s">
        <v>115</v>
      </c>
      <c r="C44" s="422" t="s">
        <v>11</v>
      </c>
      <c r="D44" s="422"/>
      <c r="E44" s="423">
        <v>94950</v>
      </c>
      <c r="F44" s="423"/>
      <c r="G44" s="339">
        <v>94950</v>
      </c>
      <c r="H44" s="339">
        <v>94950</v>
      </c>
      <c r="I44" s="339">
        <v>0</v>
      </c>
      <c r="J44" s="339">
        <v>94950</v>
      </c>
      <c r="K44" s="339">
        <v>0</v>
      </c>
      <c r="L44" s="339">
        <v>0</v>
      </c>
      <c r="M44" s="339">
        <v>0</v>
      </c>
      <c r="N44" s="339">
        <v>0</v>
      </c>
      <c r="O44" s="339">
        <v>0</v>
      </c>
      <c r="P44" s="339">
        <v>0</v>
      </c>
      <c r="Q44" s="423">
        <v>0</v>
      </c>
      <c r="R44" s="423"/>
    </row>
    <row r="45" spans="1:18" s="337" customFormat="1" ht="16.5" customHeight="1">
      <c r="A45" s="340" t="s">
        <v>70</v>
      </c>
      <c r="B45" s="340" t="s">
        <v>413</v>
      </c>
      <c r="C45" s="435" t="s">
        <v>287</v>
      </c>
      <c r="D45" s="435"/>
      <c r="E45" s="436">
        <v>55000</v>
      </c>
      <c r="F45" s="436"/>
      <c r="G45" s="341">
        <v>55000</v>
      </c>
      <c r="H45" s="341">
        <v>55000</v>
      </c>
      <c r="I45" s="341">
        <v>39000</v>
      </c>
      <c r="J45" s="341">
        <v>16000</v>
      </c>
      <c r="K45" s="341">
        <v>0</v>
      </c>
      <c r="L45" s="341">
        <v>0</v>
      </c>
      <c r="M45" s="341">
        <v>0</v>
      </c>
      <c r="N45" s="341">
        <v>0</v>
      </c>
      <c r="O45" s="341">
        <v>0</v>
      </c>
      <c r="P45" s="341">
        <v>0</v>
      </c>
      <c r="Q45" s="436">
        <v>0</v>
      </c>
      <c r="R45" s="436"/>
    </row>
    <row r="46" spans="1:18" ht="19.5" customHeight="1">
      <c r="A46" s="338" t="s">
        <v>413</v>
      </c>
      <c r="B46" s="338" t="s">
        <v>154</v>
      </c>
      <c r="C46" s="422" t="s">
        <v>155</v>
      </c>
      <c r="D46" s="422"/>
      <c r="E46" s="423">
        <v>2000</v>
      </c>
      <c r="F46" s="423"/>
      <c r="G46" s="339">
        <v>2000</v>
      </c>
      <c r="H46" s="339">
        <v>2000</v>
      </c>
      <c r="I46" s="339">
        <v>0</v>
      </c>
      <c r="J46" s="339">
        <v>2000</v>
      </c>
      <c r="K46" s="339">
        <v>0</v>
      </c>
      <c r="L46" s="339">
        <v>0</v>
      </c>
      <c r="M46" s="339">
        <v>0</v>
      </c>
      <c r="N46" s="339">
        <v>0</v>
      </c>
      <c r="O46" s="339">
        <v>0</v>
      </c>
      <c r="P46" s="339">
        <v>0</v>
      </c>
      <c r="Q46" s="423">
        <v>0</v>
      </c>
      <c r="R46" s="423"/>
    </row>
    <row r="47" spans="1:18" ht="24" customHeight="1">
      <c r="A47" s="338" t="s">
        <v>413</v>
      </c>
      <c r="B47" s="338" t="s">
        <v>72</v>
      </c>
      <c r="C47" s="422" t="s">
        <v>73</v>
      </c>
      <c r="D47" s="422"/>
      <c r="E47" s="423">
        <v>53000</v>
      </c>
      <c r="F47" s="423"/>
      <c r="G47" s="339">
        <v>53000</v>
      </c>
      <c r="H47" s="339">
        <v>53000</v>
      </c>
      <c r="I47" s="339">
        <v>39000</v>
      </c>
      <c r="J47" s="339">
        <v>14000</v>
      </c>
      <c r="K47" s="339">
        <v>0</v>
      </c>
      <c r="L47" s="339">
        <v>0</v>
      </c>
      <c r="M47" s="339">
        <v>0</v>
      </c>
      <c r="N47" s="339">
        <v>0</v>
      </c>
      <c r="O47" s="339">
        <v>0</v>
      </c>
      <c r="P47" s="339">
        <v>0</v>
      </c>
      <c r="Q47" s="423">
        <v>0</v>
      </c>
      <c r="R47" s="423"/>
    </row>
    <row r="48" spans="1:18" s="337" customFormat="1" ht="16.5" customHeight="1">
      <c r="A48" s="340" t="s">
        <v>75</v>
      </c>
      <c r="B48" s="340" t="s">
        <v>413</v>
      </c>
      <c r="C48" s="435" t="s">
        <v>149</v>
      </c>
      <c r="D48" s="435"/>
      <c r="E48" s="436">
        <v>1990080</v>
      </c>
      <c r="F48" s="436"/>
      <c r="G48" s="341">
        <v>1990080</v>
      </c>
      <c r="H48" s="341">
        <v>1639199</v>
      </c>
      <c r="I48" s="341">
        <v>1211101</v>
      </c>
      <c r="J48" s="341">
        <v>428098</v>
      </c>
      <c r="K48" s="341">
        <v>0</v>
      </c>
      <c r="L48" s="341">
        <v>350881</v>
      </c>
      <c r="M48" s="341">
        <v>0</v>
      </c>
      <c r="N48" s="341">
        <v>0</v>
      </c>
      <c r="O48" s="341">
        <v>0</v>
      </c>
      <c r="P48" s="341">
        <v>0</v>
      </c>
      <c r="Q48" s="436">
        <v>0</v>
      </c>
      <c r="R48" s="436"/>
    </row>
    <row r="49" spans="1:18" ht="24" customHeight="1">
      <c r="A49" s="338" t="s">
        <v>413</v>
      </c>
      <c r="B49" s="338" t="s">
        <v>205</v>
      </c>
      <c r="C49" s="422" t="s">
        <v>94</v>
      </c>
      <c r="D49" s="422"/>
      <c r="E49" s="423">
        <v>219000</v>
      </c>
      <c r="F49" s="423"/>
      <c r="G49" s="339">
        <v>219000</v>
      </c>
      <c r="H49" s="339">
        <v>219000</v>
      </c>
      <c r="I49" s="339">
        <v>0</v>
      </c>
      <c r="J49" s="339">
        <v>219000</v>
      </c>
      <c r="K49" s="339">
        <v>0</v>
      </c>
      <c r="L49" s="339">
        <v>0</v>
      </c>
      <c r="M49" s="339">
        <v>0</v>
      </c>
      <c r="N49" s="339">
        <v>0</v>
      </c>
      <c r="O49" s="339">
        <v>0</v>
      </c>
      <c r="P49" s="339">
        <v>0</v>
      </c>
      <c r="Q49" s="423">
        <v>0</v>
      </c>
      <c r="R49" s="423"/>
    </row>
    <row r="50" spans="1:18" ht="16.5" customHeight="1">
      <c r="A50" s="338" t="s">
        <v>413</v>
      </c>
      <c r="B50" s="338" t="s">
        <v>77</v>
      </c>
      <c r="C50" s="422" t="s">
        <v>78</v>
      </c>
      <c r="D50" s="422"/>
      <c r="E50" s="423">
        <v>841200</v>
      </c>
      <c r="F50" s="423"/>
      <c r="G50" s="339">
        <v>841200</v>
      </c>
      <c r="H50" s="339">
        <v>840400</v>
      </c>
      <c r="I50" s="339">
        <v>727488</v>
      </c>
      <c r="J50" s="339">
        <v>112912</v>
      </c>
      <c r="K50" s="339">
        <v>0</v>
      </c>
      <c r="L50" s="339">
        <v>800</v>
      </c>
      <c r="M50" s="339">
        <v>0</v>
      </c>
      <c r="N50" s="339">
        <v>0</v>
      </c>
      <c r="O50" s="339">
        <v>0</v>
      </c>
      <c r="P50" s="339">
        <v>0</v>
      </c>
      <c r="Q50" s="423">
        <v>0</v>
      </c>
      <c r="R50" s="423"/>
    </row>
    <row r="51" spans="1:18" ht="34.5" customHeight="1">
      <c r="A51" s="338" t="s">
        <v>413</v>
      </c>
      <c r="B51" s="338" t="s">
        <v>439</v>
      </c>
      <c r="C51" s="422" t="s">
        <v>288</v>
      </c>
      <c r="D51" s="422"/>
      <c r="E51" s="423">
        <v>300</v>
      </c>
      <c r="F51" s="423"/>
      <c r="G51" s="339">
        <v>300</v>
      </c>
      <c r="H51" s="339">
        <v>300</v>
      </c>
      <c r="I51" s="339">
        <v>0</v>
      </c>
      <c r="J51" s="339">
        <v>300</v>
      </c>
      <c r="K51" s="339">
        <v>0</v>
      </c>
      <c r="L51" s="339">
        <v>0</v>
      </c>
      <c r="M51" s="339">
        <v>0</v>
      </c>
      <c r="N51" s="339">
        <v>0</v>
      </c>
      <c r="O51" s="339">
        <v>0</v>
      </c>
      <c r="P51" s="339">
        <v>0</v>
      </c>
      <c r="Q51" s="423">
        <v>0</v>
      </c>
      <c r="R51" s="423"/>
    </row>
    <row r="52" spans="1:18" ht="96" customHeight="1">
      <c r="A52" s="338" t="s">
        <v>413</v>
      </c>
      <c r="B52" s="338" t="s">
        <v>79</v>
      </c>
      <c r="C52" s="422" t="s">
        <v>440</v>
      </c>
      <c r="D52" s="422"/>
      <c r="E52" s="423">
        <v>13961</v>
      </c>
      <c r="F52" s="423"/>
      <c r="G52" s="339">
        <v>13961</v>
      </c>
      <c r="H52" s="339">
        <v>13961</v>
      </c>
      <c r="I52" s="339">
        <v>0</v>
      </c>
      <c r="J52" s="339">
        <v>13961</v>
      </c>
      <c r="K52" s="339">
        <v>0</v>
      </c>
      <c r="L52" s="339">
        <v>0</v>
      </c>
      <c r="M52" s="339">
        <v>0</v>
      </c>
      <c r="N52" s="339">
        <v>0</v>
      </c>
      <c r="O52" s="339">
        <v>0</v>
      </c>
      <c r="P52" s="339">
        <v>0</v>
      </c>
      <c r="Q52" s="423">
        <v>0</v>
      </c>
      <c r="R52" s="423"/>
    </row>
    <row r="53" spans="1:18" ht="52.5" customHeight="1">
      <c r="A53" s="338" t="s">
        <v>413</v>
      </c>
      <c r="B53" s="338" t="s">
        <v>80</v>
      </c>
      <c r="C53" s="422" t="s">
        <v>257</v>
      </c>
      <c r="D53" s="422"/>
      <c r="E53" s="423">
        <v>113276</v>
      </c>
      <c r="F53" s="423"/>
      <c r="G53" s="339">
        <v>113276</v>
      </c>
      <c r="H53" s="339">
        <v>0</v>
      </c>
      <c r="I53" s="339">
        <v>0</v>
      </c>
      <c r="J53" s="339">
        <v>0</v>
      </c>
      <c r="K53" s="339">
        <v>0</v>
      </c>
      <c r="L53" s="339">
        <v>113276</v>
      </c>
      <c r="M53" s="339">
        <v>0</v>
      </c>
      <c r="N53" s="339">
        <v>0</v>
      </c>
      <c r="O53" s="339">
        <v>0</v>
      </c>
      <c r="P53" s="339">
        <v>0</v>
      </c>
      <c r="Q53" s="423">
        <v>0</v>
      </c>
      <c r="R53" s="423"/>
    </row>
    <row r="54" spans="1:18" ht="28.5" customHeight="1">
      <c r="A54" s="338" t="s">
        <v>413</v>
      </c>
      <c r="B54" s="338" t="s">
        <v>441</v>
      </c>
      <c r="C54" s="422" t="s">
        <v>289</v>
      </c>
      <c r="D54" s="422"/>
      <c r="E54" s="423">
        <v>2615</v>
      </c>
      <c r="F54" s="423"/>
      <c r="G54" s="339">
        <v>2615</v>
      </c>
      <c r="H54" s="339">
        <v>0</v>
      </c>
      <c r="I54" s="339">
        <v>0</v>
      </c>
      <c r="J54" s="339">
        <v>0</v>
      </c>
      <c r="K54" s="339">
        <v>0</v>
      </c>
      <c r="L54" s="339">
        <v>2615</v>
      </c>
      <c r="M54" s="339">
        <v>0</v>
      </c>
      <c r="N54" s="339">
        <v>0</v>
      </c>
      <c r="O54" s="339">
        <v>0</v>
      </c>
      <c r="P54" s="339">
        <v>0</v>
      </c>
      <c r="Q54" s="423">
        <v>0</v>
      </c>
      <c r="R54" s="423"/>
    </row>
    <row r="55" spans="1:18" ht="16.5" customHeight="1">
      <c r="A55" s="338" t="s">
        <v>413</v>
      </c>
      <c r="B55" s="338" t="s">
        <v>131</v>
      </c>
      <c r="C55" s="422" t="s">
        <v>132</v>
      </c>
      <c r="D55" s="422"/>
      <c r="E55" s="423">
        <v>151341</v>
      </c>
      <c r="F55" s="423"/>
      <c r="G55" s="339">
        <v>151341</v>
      </c>
      <c r="H55" s="339">
        <v>550</v>
      </c>
      <c r="I55" s="339">
        <v>0</v>
      </c>
      <c r="J55" s="339">
        <v>550</v>
      </c>
      <c r="K55" s="339">
        <v>0</v>
      </c>
      <c r="L55" s="339">
        <v>150791</v>
      </c>
      <c r="M55" s="339">
        <v>0</v>
      </c>
      <c r="N55" s="339">
        <v>0</v>
      </c>
      <c r="O55" s="339">
        <v>0</v>
      </c>
      <c r="P55" s="339">
        <v>0</v>
      </c>
      <c r="Q55" s="423">
        <v>0</v>
      </c>
      <c r="R55" s="423"/>
    </row>
    <row r="56" spans="1:18" ht="23.25" customHeight="1">
      <c r="A56" s="338" t="s">
        <v>413</v>
      </c>
      <c r="B56" s="338" t="s">
        <v>81</v>
      </c>
      <c r="C56" s="422" t="s">
        <v>82</v>
      </c>
      <c r="D56" s="422"/>
      <c r="E56" s="423">
        <v>489832</v>
      </c>
      <c r="F56" s="423"/>
      <c r="G56" s="339">
        <v>489832</v>
      </c>
      <c r="H56" s="339">
        <v>488632</v>
      </c>
      <c r="I56" s="339">
        <v>413692</v>
      </c>
      <c r="J56" s="339">
        <v>74940</v>
      </c>
      <c r="K56" s="339">
        <v>0</v>
      </c>
      <c r="L56" s="339">
        <v>1200</v>
      </c>
      <c r="M56" s="339">
        <v>0</v>
      </c>
      <c r="N56" s="339">
        <v>0</v>
      </c>
      <c r="O56" s="339">
        <v>0</v>
      </c>
      <c r="P56" s="339">
        <v>0</v>
      </c>
      <c r="Q56" s="423">
        <v>0</v>
      </c>
      <c r="R56" s="423"/>
    </row>
    <row r="57" spans="1:18" ht="37.5" customHeight="1">
      <c r="A57" s="338" t="s">
        <v>413</v>
      </c>
      <c r="B57" s="338" t="s">
        <v>202</v>
      </c>
      <c r="C57" s="422" t="s">
        <v>201</v>
      </c>
      <c r="D57" s="422"/>
      <c r="E57" s="423">
        <v>76156</v>
      </c>
      <c r="F57" s="423"/>
      <c r="G57" s="339">
        <v>76156</v>
      </c>
      <c r="H57" s="339">
        <v>75756</v>
      </c>
      <c r="I57" s="339">
        <v>69921</v>
      </c>
      <c r="J57" s="339">
        <v>5835</v>
      </c>
      <c r="K57" s="339">
        <v>0</v>
      </c>
      <c r="L57" s="339">
        <v>400</v>
      </c>
      <c r="M57" s="339">
        <v>0</v>
      </c>
      <c r="N57" s="339">
        <v>0</v>
      </c>
      <c r="O57" s="339">
        <v>0</v>
      </c>
      <c r="P57" s="339">
        <v>0</v>
      </c>
      <c r="Q57" s="423">
        <v>0</v>
      </c>
      <c r="R57" s="423"/>
    </row>
    <row r="58" spans="1:18" ht="21" customHeight="1">
      <c r="A58" s="338" t="s">
        <v>413</v>
      </c>
      <c r="B58" s="338" t="s">
        <v>236</v>
      </c>
      <c r="C58" s="422" t="s">
        <v>242</v>
      </c>
      <c r="D58" s="422"/>
      <c r="E58" s="423">
        <v>71799</v>
      </c>
      <c r="F58" s="423"/>
      <c r="G58" s="339">
        <v>71799</v>
      </c>
      <c r="H58" s="339">
        <v>0</v>
      </c>
      <c r="I58" s="339">
        <v>0</v>
      </c>
      <c r="J58" s="339">
        <v>0</v>
      </c>
      <c r="K58" s="339">
        <v>0</v>
      </c>
      <c r="L58" s="339">
        <v>71799</v>
      </c>
      <c r="M58" s="339">
        <v>0</v>
      </c>
      <c r="N58" s="339">
        <v>0</v>
      </c>
      <c r="O58" s="339">
        <v>0</v>
      </c>
      <c r="P58" s="339">
        <v>0</v>
      </c>
      <c r="Q58" s="423">
        <v>0</v>
      </c>
      <c r="R58" s="423"/>
    </row>
    <row r="59" spans="1:18" ht="16.5" customHeight="1">
      <c r="A59" s="338" t="s">
        <v>413</v>
      </c>
      <c r="B59" s="338" t="s">
        <v>196</v>
      </c>
      <c r="C59" s="422" t="s">
        <v>11</v>
      </c>
      <c r="D59" s="422"/>
      <c r="E59" s="423">
        <v>10600</v>
      </c>
      <c r="F59" s="423"/>
      <c r="G59" s="339">
        <v>10600</v>
      </c>
      <c r="H59" s="339">
        <v>600</v>
      </c>
      <c r="I59" s="339">
        <v>0</v>
      </c>
      <c r="J59" s="339">
        <v>600</v>
      </c>
      <c r="K59" s="339">
        <v>0</v>
      </c>
      <c r="L59" s="339">
        <v>10000</v>
      </c>
      <c r="M59" s="339">
        <v>0</v>
      </c>
      <c r="N59" s="339">
        <v>0</v>
      </c>
      <c r="O59" s="339">
        <v>0</v>
      </c>
      <c r="P59" s="339">
        <v>0</v>
      </c>
      <c r="Q59" s="423">
        <v>0</v>
      </c>
      <c r="R59" s="423"/>
    </row>
    <row r="60" spans="1:18" s="337" customFormat="1" ht="43.5" customHeight="1">
      <c r="A60" s="340" t="s">
        <v>332</v>
      </c>
      <c r="B60" s="340" t="s">
        <v>413</v>
      </c>
      <c r="C60" s="435" t="s">
        <v>442</v>
      </c>
      <c r="D60" s="435"/>
      <c r="E60" s="436">
        <v>3078433.44</v>
      </c>
      <c r="F60" s="436"/>
      <c r="G60" s="341">
        <v>1354477.44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1354477.44</v>
      </c>
      <c r="N60" s="341">
        <v>0</v>
      </c>
      <c r="O60" s="341">
        <v>1723956</v>
      </c>
      <c r="P60" s="341">
        <v>1723956</v>
      </c>
      <c r="Q60" s="436">
        <f>+Q61</f>
        <v>1479853.24</v>
      </c>
      <c r="R60" s="436"/>
    </row>
    <row r="61" spans="1:18" ht="16.5" customHeight="1">
      <c r="A61" s="338" t="s">
        <v>413</v>
      </c>
      <c r="B61" s="338" t="s">
        <v>333</v>
      </c>
      <c r="C61" s="422" t="s">
        <v>11</v>
      </c>
      <c r="D61" s="422"/>
      <c r="E61" s="423">
        <v>3078433.44</v>
      </c>
      <c r="F61" s="423"/>
      <c r="G61" s="339">
        <v>1354477.44</v>
      </c>
      <c r="H61" s="339">
        <v>0</v>
      </c>
      <c r="I61" s="339">
        <v>0</v>
      </c>
      <c r="J61" s="339">
        <v>0</v>
      </c>
      <c r="K61" s="339">
        <v>0</v>
      </c>
      <c r="L61" s="339">
        <v>0</v>
      </c>
      <c r="M61" s="339">
        <v>1354477.44</v>
      </c>
      <c r="N61" s="339">
        <v>0</v>
      </c>
      <c r="O61" s="339">
        <v>1723956</v>
      </c>
      <c r="P61" s="339">
        <v>1723956</v>
      </c>
      <c r="Q61" s="423">
        <v>1479853.24</v>
      </c>
      <c r="R61" s="423"/>
    </row>
    <row r="62" spans="1:18" s="337" customFormat="1" ht="25.5" customHeight="1">
      <c r="A62" s="340" t="s">
        <v>443</v>
      </c>
      <c r="B62" s="340" t="s">
        <v>413</v>
      </c>
      <c r="C62" s="435" t="s">
        <v>290</v>
      </c>
      <c r="D62" s="435"/>
      <c r="E62" s="436">
        <v>247980</v>
      </c>
      <c r="F62" s="436"/>
      <c r="G62" s="341">
        <v>247980</v>
      </c>
      <c r="H62" s="341">
        <v>213603</v>
      </c>
      <c r="I62" s="341">
        <v>204518</v>
      </c>
      <c r="J62" s="341">
        <v>9085</v>
      </c>
      <c r="K62" s="341">
        <v>0</v>
      </c>
      <c r="L62" s="341">
        <v>34377</v>
      </c>
      <c r="M62" s="341">
        <v>0</v>
      </c>
      <c r="N62" s="341">
        <v>0</v>
      </c>
      <c r="O62" s="341">
        <v>0</v>
      </c>
      <c r="P62" s="341">
        <v>0</v>
      </c>
      <c r="Q62" s="436">
        <v>0</v>
      </c>
      <c r="R62" s="436"/>
    </row>
    <row r="63" spans="1:18" ht="16.5" customHeight="1">
      <c r="A63" s="338" t="s">
        <v>413</v>
      </c>
      <c r="B63" s="338" t="s">
        <v>444</v>
      </c>
      <c r="C63" s="422" t="s">
        <v>291</v>
      </c>
      <c r="D63" s="422"/>
      <c r="E63" s="423">
        <v>225980</v>
      </c>
      <c r="F63" s="423"/>
      <c r="G63" s="339">
        <v>225980</v>
      </c>
      <c r="H63" s="339">
        <v>213603</v>
      </c>
      <c r="I63" s="339">
        <v>204518</v>
      </c>
      <c r="J63" s="339">
        <v>9085</v>
      </c>
      <c r="K63" s="339">
        <v>0</v>
      </c>
      <c r="L63" s="339">
        <v>12377</v>
      </c>
      <c r="M63" s="339">
        <v>0</v>
      </c>
      <c r="N63" s="339">
        <v>0</v>
      </c>
      <c r="O63" s="339">
        <v>0</v>
      </c>
      <c r="P63" s="339">
        <v>0</v>
      </c>
      <c r="Q63" s="423">
        <v>0</v>
      </c>
      <c r="R63" s="423"/>
    </row>
    <row r="64" spans="1:18" ht="33.75" customHeight="1">
      <c r="A64" s="338" t="s">
        <v>413</v>
      </c>
      <c r="B64" s="338" t="s">
        <v>445</v>
      </c>
      <c r="C64" s="422" t="s">
        <v>446</v>
      </c>
      <c r="D64" s="422"/>
      <c r="E64" s="423">
        <v>22000</v>
      </c>
      <c r="F64" s="423"/>
      <c r="G64" s="339">
        <v>22000</v>
      </c>
      <c r="H64" s="339">
        <v>0</v>
      </c>
      <c r="I64" s="339">
        <v>0</v>
      </c>
      <c r="J64" s="339">
        <v>0</v>
      </c>
      <c r="K64" s="339">
        <v>0</v>
      </c>
      <c r="L64" s="339">
        <v>22000</v>
      </c>
      <c r="M64" s="339">
        <v>0</v>
      </c>
      <c r="N64" s="339">
        <v>0</v>
      </c>
      <c r="O64" s="339">
        <v>0</v>
      </c>
      <c r="P64" s="339">
        <v>0</v>
      </c>
      <c r="Q64" s="423">
        <v>0</v>
      </c>
      <c r="R64" s="423"/>
    </row>
    <row r="65" spans="1:18" s="337" customFormat="1" ht="16.5" customHeight="1">
      <c r="A65" s="340" t="s">
        <v>234</v>
      </c>
      <c r="B65" s="340" t="s">
        <v>413</v>
      </c>
      <c r="C65" s="435" t="s">
        <v>238</v>
      </c>
      <c r="D65" s="435"/>
      <c r="E65" s="436">
        <v>7072434</v>
      </c>
      <c r="F65" s="436"/>
      <c r="G65" s="341">
        <v>7072434</v>
      </c>
      <c r="H65" s="341">
        <v>164502</v>
      </c>
      <c r="I65" s="341">
        <v>139866</v>
      </c>
      <c r="J65" s="341">
        <v>24636</v>
      </c>
      <c r="K65" s="341">
        <v>0</v>
      </c>
      <c r="L65" s="341">
        <v>6907932</v>
      </c>
      <c r="M65" s="341">
        <v>0</v>
      </c>
      <c r="N65" s="341">
        <v>0</v>
      </c>
      <c r="O65" s="341">
        <v>0</v>
      </c>
      <c r="P65" s="341">
        <v>0</v>
      </c>
      <c r="Q65" s="436">
        <v>0</v>
      </c>
      <c r="R65" s="436"/>
    </row>
    <row r="66" spans="1:18" ht="27" customHeight="1">
      <c r="A66" s="338" t="s">
        <v>413</v>
      </c>
      <c r="B66" s="338" t="s">
        <v>237</v>
      </c>
      <c r="C66" s="422" t="s">
        <v>239</v>
      </c>
      <c r="D66" s="422"/>
      <c r="E66" s="423">
        <v>5308898</v>
      </c>
      <c r="F66" s="423"/>
      <c r="G66" s="339">
        <v>5308898</v>
      </c>
      <c r="H66" s="339">
        <v>48199</v>
      </c>
      <c r="I66" s="339">
        <v>44027</v>
      </c>
      <c r="J66" s="339">
        <v>4172</v>
      </c>
      <c r="K66" s="339">
        <v>0</v>
      </c>
      <c r="L66" s="339">
        <v>5260699</v>
      </c>
      <c r="M66" s="339">
        <v>0</v>
      </c>
      <c r="N66" s="339">
        <v>0</v>
      </c>
      <c r="O66" s="339">
        <v>0</v>
      </c>
      <c r="P66" s="339">
        <v>0</v>
      </c>
      <c r="Q66" s="423">
        <v>0</v>
      </c>
      <c r="R66" s="423"/>
    </row>
    <row r="67" spans="1:18" ht="97.5" customHeight="1">
      <c r="A67" s="338" t="s">
        <v>413</v>
      </c>
      <c r="B67" s="338" t="s">
        <v>235</v>
      </c>
      <c r="C67" s="422" t="s">
        <v>241</v>
      </c>
      <c r="D67" s="422"/>
      <c r="E67" s="423">
        <v>1527927</v>
      </c>
      <c r="F67" s="423"/>
      <c r="G67" s="339">
        <v>1527927</v>
      </c>
      <c r="H67" s="339">
        <v>48844</v>
      </c>
      <c r="I67" s="339">
        <v>43589</v>
      </c>
      <c r="J67" s="339">
        <v>5255</v>
      </c>
      <c r="K67" s="339">
        <v>0</v>
      </c>
      <c r="L67" s="339">
        <v>1479083</v>
      </c>
      <c r="M67" s="339">
        <v>0</v>
      </c>
      <c r="N67" s="339">
        <v>0</v>
      </c>
      <c r="O67" s="339">
        <v>0</v>
      </c>
      <c r="P67" s="339">
        <v>0</v>
      </c>
      <c r="Q67" s="423">
        <v>0</v>
      </c>
      <c r="R67" s="423"/>
    </row>
    <row r="68" spans="1:18" ht="16.5" customHeight="1">
      <c r="A68" s="338" t="s">
        <v>413</v>
      </c>
      <c r="B68" s="338" t="s">
        <v>265</v>
      </c>
      <c r="C68" s="422" t="s">
        <v>266</v>
      </c>
      <c r="D68" s="422"/>
      <c r="E68" s="423">
        <v>227000</v>
      </c>
      <c r="F68" s="423"/>
      <c r="G68" s="339">
        <v>227000</v>
      </c>
      <c r="H68" s="339">
        <v>58850</v>
      </c>
      <c r="I68" s="339">
        <v>52250</v>
      </c>
      <c r="J68" s="339">
        <v>6600</v>
      </c>
      <c r="K68" s="339">
        <v>0</v>
      </c>
      <c r="L68" s="339">
        <v>168150</v>
      </c>
      <c r="M68" s="339">
        <v>0</v>
      </c>
      <c r="N68" s="339">
        <v>0</v>
      </c>
      <c r="O68" s="339">
        <v>0</v>
      </c>
      <c r="P68" s="339">
        <v>0</v>
      </c>
      <c r="Q68" s="423">
        <v>0</v>
      </c>
      <c r="R68" s="423"/>
    </row>
    <row r="69" spans="1:18" ht="89.25" customHeight="1">
      <c r="A69" s="338" t="s">
        <v>413</v>
      </c>
      <c r="B69" s="338" t="s">
        <v>267</v>
      </c>
      <c r="C69" s="422" t="s">
        <v>447</v>
      </c>
      <c r="D69" s="422"/>
      <c r="E69" s="423">
        <v>8609</v>
      </c>
      <c r="F69" s="423"/>
      <c r="G69" s="339">
        <v>8609</v>
      </c>
      <c r="H69" s="339">
        <v>8609</v>
      </c>
      <c r="I69" s="339">
        <v>0</v>
      </c>
      <c r="J69" s="339">
        <v>8609</v>
      </c>
      <c r="K69" s="339">
        <v>0</v>
      </c>
      <c r="L69" s="339">
        <v>0</v>
      </c>
      <c r="M69" s="339">
        <v>0</v>
      </c>
      <c r="N69" s="339">
        <v>0</v>
      </c>
      <c r="O69" s="339">
        <v>0</v>
      </c>
      <c r="P69" s="339">
        <v>0</v>
      </c>
      <c r="Q69" s="423">
        <v>0</v>
      </c>
      <c r="R69" s="423"/>
    </row>
    <row r="70" spans="1:18" s="337" customFormat="1" ht="35.25" customHeight="1">
      <c r="A70" s="340" t="s">
        <v>156</v>
      </c>
      <c r="B70" s="340" t="s">
        <v>413</v>
      </c>
      <c r="C70" s="435" t="s">
        <v>292</v>
      </c>
      <c r="D70" s="435"/>
      <c r="E70" s="436">
        <v>2170771.4</v>
      </c>
      <c r="F70" s="436"/>
      <c r="G70" s="341">
        <v>2110046.6</v>
      </c>
      <c r="H70" s="341">
        <v>2109776.6</v>
      </c>
      <c r="I70" s="341">
        <v>153543</v>
      </c>
      <c r="J70" s="341">
        <v>1956233.6</v>
      </c>
      <c r="K70" s="341">
        <v>0</v>
      </c>
      <c r="L70" s="341">
        <v>270</v>
      </c>
      <c r="M70" s="341">
        <v>0</v>
      </c>
      <c r="N70" s="341">
        <v>0</v>
      </c>
      <c r="O70" s="341">
        <v>60724.800000000003</v>
      </c>
      <c r="P70" s="341">
        <v>60724.800000000003</v>
      </c>
      <c r="Q70" s="436">
        <v>0</v>
      </c>
      <c r="R70" s="436"/>
    </row>
    <row r="71" spans="1:18" ht="24.75" customHeight="1">
      <c r="A71" s="338" t="s">
        <v>413</v>
      </c>
      <c r="B71" s="338" t="s">
        <v>448</v>
      </c>
      <c r="C71" s="422" t="s">
        <v>293</v>
      </c>
      <c r="D71" s="422"/>
      <c r="E71" s="423">
        <v>6800</v>
      </c>
      <c r="F71" s="423"/>
      <c r="G71" s="339">
        <v>6800</v>
      </c>
      <c r="H71" s="339">
        <v>6800</v>
      </c>
      <c r="I71" s="339">
        <v>1800</v>
      </c>
      <c r="J71" s="339">
        <v>5000</v>
      </c>
      <c r="K71" s="339">
        <v>0</v>
      </c>
      <c r="L71" s="339">
        <v>0</v>
      </c>
      <c r="M71" s="339">
        <v>0</v>
      </c>
      <c r="N71" s="339">
        <v>0</v>
      </c>
      <c r="O71" s="339">
        <v>0</v>
      </c>
      <c r="P71" s="339">
        <v>0</v>
      </c>
      <c r="Q71" s="423">
        <v>0</v>
      </c>
      <c r="R71" s="423"/>
    </row>
    <row r="72" spans="1:18" ht="20.25" customHeight="1">
      <c r="A72" s="338" t="s">
        <v>413</v>
      </c>
      <c r="B72" s="338" t="s">
        <v>209</v>
      </c>
      <c r="C72" s="422" t="s">
        <v>449</v>
      </c>
      <c r="D72" s="422"/>
      <c r="E72" s="423">
        <v>1668750</v>
      </c>
      <c r="F72" s="423"/>
      <c r="G72" s="339">
        <v>1668750</v>
      </c>
      <c r="H72" s="339">
        <v>1668750</v>
      </c>
      <c r="I72" s="339">
        <v>82221</v>
      </c>
      <c r="J72" s="339">
        <v>1586529</v>
      </c>
      <c r="K72" s="339">
        <v>0</v>
      </c>
      <c r="L72" s="339">
        <v>0</v>
      </c>
      <c r="M72" s="339">
        <v>0</v>
      </c>
      <c r="N72" s="339">
        <v>0</v>
      </c>
      <c r="O72" s="339">
        <v>0</v>
      </c>
      <c r="P72" s="339">
        <v>0</v>
      </c>
      <c r="Q72" s="423">
        <v>0</v>
      </c>
      <c r="R72" s="423"/>
    </row>
    <row r="73" spans="1:18" ht="22.5" customHeight="1">
      <c r="A73" s="338" t="s">
        <v>413</v>
      </c>
      <c r="B73" s="338" t="s">
        <v>450</v>
      </c>
      <c r="C73" s="422" t="s">
        <v>294</v>
      </c>
      <c r="D73" s="422"/>
      <c r="E73" s="423">
        <v>2000</v>
      </c>
      <c r="F73" s="423"/>
      <c r="G73" s="339">
        <v>2000</v>
      </c>
      <c r="H73" s="339">
        <v>2000</v>
      </c>
      <c r="I73" s="339">
        <v>0</v>
      </c>
      <c r="J73" s="339">
        <v>2000</v>
      </c>
      <c r="K73" s="339">
        <v>0</v>
      </c>
      <c r="L73" s="339">
        <v>0</v>
      </c>
      <c r="M73" s="339">
        <v>0</v>
      </c>
      <c r="N73" s="339">
        <v>0</v>
      </c>
      <c r="O73" s="339">
        <v>0</v>
      </c>
      <c r="P73" s="339">
        <v>0</v>
      </c>
      <c r="Q73" s="423">
        <v>0</v>
      </c>
      <c r="R73" s="423"/>
    </row>
    <row r="74" spans="1:18" ht="18.75" customHeight="1">
      <c r="A74" s="338" t="s">
        <v>413</v>
      </c>
      <c r="B74" s="338" t="s">
        <v>451</v>
      </c>
      <c r="C74" s="422" t="s">
        <v>295</v>
      </c>
      <c r="D74" s="422"/>
      <c r="E74" s="423">
        <v>35000</v>
      </c>
      <c r="F74" s="423"/>
      <c r="G74" s="339">
        <v>35000</v>
      </c>
      <c r="H74" s="339">
        <v>35000</v>
      </c>
      <c r="I74" s="339">
        <v>0</v>
      </c>
      <c r="J74" s="339">
        <v>35000</v>
      </c>
      <c r="K74" s="339">
        <v>0</v>
      </c>
      <c r="L74" s="339">
        <v>0</v>
      </c>
      <c r="M74" s="339">
        <v>0</v>
      </c>
      <c r="N74" s="339">
        <v>0</v>
      </c>
      <c r="O74" s="339">
        <v>0</v>
      </c>
      <c r="P74" s="339">
        <v>0</v>
      </c>
      <c r="Q74" s="423">
        <v>0</v>
      </c>
      <c r="R74" s="423"/>
    </row>
    <row r="75" spans="1:18" ht="26.25" customHeight="1">
      <c r="A75" s="338" t="s">
        <v>413</v>
      </c>
      <c r="B75" s="338" t="s">
        <v>452</v>
      </c>
      <c r="C75" s="422" t="s">
        <v>157</v>
      </c>
      <c r="D75" s="422"/>
      <c r="E75" s="423">
        <v>263689.40000000002</v>
      </c>
      <c r="F75" s="423"/>
      <c r="G75" s="339">
        <v>227381.54</v>
      </c>
      <c r="H75" s="339">
        <v>227381.54</v>
      </c>
      <c r="I75" s="339">
        <v>0</v>
      </c>
      <c r="J75" s="339">
        <v>227381.54</v>
      </c>
      <c r="K75" s="339">
        <v>0</v>
      </c>
      <c r="L75" s="339">
        <v>0</v>
      </c>
      <c r="M75" s="339">
        <v>0</v>
      </c>
      <c r="N75" s="339">
        <v>0</v>
      </c>
      <c r="O75" s="339">
        <v>36307.86</v>
      </c>
      <c r="P75" s="339">
        <v>36307.86</v>
      </c>
      <c r="Q75" s="423">
        <v>0</v>
      </c>
      <c r="R75" s="423"/>
    </row>
    <row r="76" spans="1:18" ht="16.5" customHeight="1">
      <c r="A76" s="338" t="s">
        <v>413</v>
      </c>
      <c r="B76" s="338" t="s">
        <v>212</v>
      </c>
      <c r="C76" s="422" t="s">
        <v>11</v>
      </c>
      <c r="D76" s="422"/>
      <c r="E76" s="423">
        <v>194532</v>
      </c>
      <c r="F76" s="423"/>
      <c r="G76" s="339">
        <v>170115.06</v>
      </c>
      <c r="H76" s="339">
        <v>169845.06</v>
      </c>
      <c r="I76" s="339">
        <v>69522</v>
      </c>
      <c r="J76" s="339">
        <v>100323.06</v>
      </c>
      <c r="K76" s="339">
        <v>0</v>
      </c>
      <c r="L76" s="339">
        <v>270</v>
      </c>
      <c r="M76" s="339">
        <v>0</v>
      </c>
      <c r="N76" s="339">
        <v>0</v>
      </c>
      <c r="O76" s="339">
        <v>24416.94</v>
      </c>
      <c r="P76" s="339">
        <v>24416.94</v>
      </c>
      <c r="Q76" s="423">
        <v>0</v>
      </c>
      <c r="R76" s="423"/>
    </row>
    <row r="77" spans="1:18" s="337" customFormat="1" ht="30" customHeight="1">
      <c r="A77" s="340" t="s">
        <v>244</v>
      </c>
      <c r="B77" s="340" t="s">
        <v>413</v>
      </c>
      <c r="C77" s="435" t="s">
        <v>296</v>
      </c>
      <c r="D77" s="435"/>
      <c r="E77" s="436">
        <v>272193.15999999997</v>
      </c>
      <c r="F77" s="436"/>
      <c r="G77" s="341">
        <v>212734.69</v>
      </c>
      <c r="H77" s="341">
        <v>212584.69</v>
      </c>
      <c r="I77" s="341">
        <v>103175</v>
      </c>
      <c r="J77" s="341">
        <v>109409.69</v>
      </c>
      <c r="K77" s="341">
        <v>0</v>
      </c>
      <c r="L77" s="341">
        <v>150</v>
      </c>
      <c r="M77" s="341">
        <v>0</v>
      </c>
      <c r="N77" s="341">
        <v>0</v>
      </c>
      <c r="O77" s="341">
        <v>59458.47</v>
      </c>
      <c r="P77" s="341">
        <v>59458.47</v>
      </c>
      <c r="Q77" s="436">
        <v>0</v>
      </c>
      <c r="R77" s="436"/>
    </row>
    <row r="78" spans="1:18" ht="23.25" customHeight="1">
      <c r="A78" s="338" t="s">
        <v>413</v>
      </c>
      <c r="B78" s="338" t="s">
        <v>453</v>
      </c>
      <c r="C78" s="422" t="s">
        <v>297</v>
      </c>
      <c r="D78" s="422"/>
      <c r="E78" s="423">
        <v>14400</v>
      </c>
      <c r="F78" s="423"/>
      <c r="G78" s="339">
        <v>14400</v>
      </c>
      <c r="H78" s="339">
        <v>14400</v>
      </c>
      <c r="I78" s="339">
        <v>0</v>
      </c>
      <c r="J78" s="339">
        <v>14400</v>
      </c>
      <c r="K78" s="339">
        <v>0</v>
      </c>
      <c r="L78" s="339">
        <v>0</v>
      </c>
      <c r="M78" s="339">
        <v>0</v>
      </c>
      <c r="N78" s="339">
        <v>0</v>
      </c>
      <c r="O78" s="339">
        <v>0</v>
      </c>
      <c r="P78" s="339">
        <v>0</v>
      </c>
      <c r="Q78" s="423">
        <v>0</v>
      </c>
      <c r="R78" s="423"/>
    </row>
    <row r="79" spans="1:18" ht="30" customHeight="1">
      <c r="A79" s="338" t="s">
        <v>413</v>
      </c>
      <c r="B79" s="338" t="s">
        <v>245</v>
      </c>
      <c r="C79" s="422" t="s">
        <v>88</v>
      </c>
      <c r="D79" s="422"/>
      <c r="E79" s="423">
        <v>149017.16</v>
      </c>
      <c r="F79" s="423"/>
      <c r="G79" s="339">
        <v>89558.69</v>
      </c>
      <c r="H79" s="339">
        <v>89408.69</v>
      </c>
      <c r="I79" s="339">
        <v>43770</v>
      </c>
      <c r="J79" s="339">
        <v>45638.69</v>
      </c>
      <c r="K79" s="339">
        <v>0</v>
      </c>
      <c r="L79" s="339">
        <v>150</v>
      </c>
      <c r="M79" s="339">
        <v>0</v>
      </c>
      <c r="N79" s="339">
        <v>0</v>
      </c>
      <c r="O79" s="339">
        <v>59458.47</v>
      </c>
      <c r="P79" s="339">
        <v>59458.47</v>
      </c>
      <c r="Q79" s="423">
        <v>0</v>
      </c>
      <c r="R79" s="423"/>
    </row>
    <row r="80" spans="1:18" ht="30" customHeight="1">
      <c r="A80" s="338" t="s">
        <v>413</v>
      </c>
      <c r="B80" s="338" t="s">
        <v>454</v>
      </c>
      <c r="C80" s="422" t="s">
        <v>298</v>
      </c>
      <c r="D80" s="422"/>
      <c r="E80" s="423">
        <v>78776</v>
      </c>
      <c r="F80" s="423"/>
      <c r="G80" s="339">
        <v>78776</v>
      </c>
      <c r="H80" s="339">
        <v>78776</v>
      </c>
      <c r="I80" s="339">
        <v>59405</v>
      </c>
      <c r="J80" s="339">
        <v>19371</v>
      </c>
      <c r="K80" s="339">
        <v>0</v>
      </c>
      <c r="L80" s="339">
        <v>0</v>
      </c>
      <c r="M80" s="339">
        <v>0</v>
      </c>
      <c r="N80" s="339">
        <v>0</v>
      </c>
      <c r="O80" s="339">
        <v>0</v>
      </c>
      <c r="P80" s="339">
        <v>0</v>
      </c>
      <c r="Q80" s="423">
        <v>0</v>
      </c>
      <c r="R80" s="423"/>
    </row>
    <row r="81" spans="1:18" ht="16.5" customHeight="1">
      <c r="A81" s="338" t="s">
        <v>413</v>
      </c>
      <c r="B81" s="338" t="s">
        <v>455</v>
      </c>
      <c r="C81" s="422" t="s">
        <v>11</v>
      </c>
      <c r="D81" s="422"/>
      <c r="E81" s="423">
        <v>30000</v>
      </c>
      <c r="F81" s="423"/>
      <c r="G81" s="339">
        <v>30000</v>
      </c>
      <c r="H81" s="339">
        <v>30000</v>
      </c>
      <c r="I81" s="339">
        <v>0</v>
      </c>
      <c r="J81" s="339">
        <v>30000</v>
      </c>
      <c r="K81" s="339">
        <v>0</v>
      </c>
      <c r="L81" s="339">
        <v>0</v>
      </c>
      <c r="M81" s="339">
        <v>0</v>
      </c>
      <c r="N81" s="339">
        <v>0</v>
      </c>
      <c r="O81" s="339">
        <v>0</v>
      </c>
      <c r="P81" s="339">
        <v>0</v>
      </c>
      <c r="Q81" s="423">
        <v>0</v>
      </c>
      <c r="R81" s="423"/>
    </row>
    <row r="82" spans="1:18" s="337" customFormat="1" ht="16.5" customHeight="1">
      <c r="A82" s="340" t="s">
        <v>456</v>
      </c>
      <c r="B82" s="340" t="s">
        <v>413</v>
      </c>
      <c r="C82" s="435" t="s">
        <v>299</v>
      </c>
      <c r="D82" s="435"/>
      <c r="E82" s="436">
        <v>148941</v>
      </c>
      <c r="F82" s="436"/>
      <c r="G82" s="341">
        <v>148941</v>
      </c>
      <c r="H82" s="341">
        <v>98671</v>
      </c>
      <c r="I82" s="341">
        <v>61220</v>
      </c>
      <c r="J82" s="341">
        <v>37451</v>
      </c>
      <c r="K82" s="341">
        <v>50000</v>
      </c>
      <c r="L82" s="341">
        <v>270</v>
      </c>
      <c r="M82" s="341">
        <v>0</v>
      </c>
      <c r="N82" s="341">
        <v>0</v>
      </c>
      <c r="O82" s="341">
        <v>0</v>
      </c>
      <c r="P82" s="341">
        <v>0</v>
      </c>
      <c r="Q82" s="436">
        <v>0</v>
      </c>
      <c r="R82" s="436"/>
    </row>
    <row r="83" spans="1:18" ht="19.5" customHeight="1">
      <c r="A83" s="338" t="s">
        <v>413</v>
      </c>
      <c r="B83" s="338" t="s">
        <v>457</v>
      </c>
      <c r="C83" s="422" t="s">
        <v>89</v>
      </c>
      <c r="D83" s="422"/>
      <c r="E83" s="423">
        <v>98941</v>
      </c>
      <c r="F83" s="423"/>
      <c r="G83" s="339">
        <v>98941</v>
      </c>
      <c r="H83" s="339">
        <v>98671</v>
      </c>
      <c r="I83" s="339">
        <v>61220</v>
      </c>
      <c r="J83" s="339">
        <v>37451</v>
      </c>
      <c r="K83" s="339">
        <v>0</v>
      </c>
      <c r="L83" s="339">
        <v>270</v>
      </c>
      <c r="M83" s="339">
        <v>0</v>
      </c>
      <c r="N83" s="339">
        <v>0</v>
      </c>
      <c r="O83" s="339">
        <v>0</v>
      </c>
      <c r="P83" s="339">
        <v>0</v>
      </c>
      <c r="Q83" s="423">
        <v>0</v>
      </c>
      <c r="R83" s="423"/>
    </row>
    <row r="84" spans="1:18" ht="27" customHeight="1">
      <c r="A84" s="338" t="s">
        <v>413</v>
      </c>
      <c r="B84" s="338" t="s">
        <v>458</v>
      </c>
      <c r="C84" s="422" t="s">
        <v>459</v>
      </c>
      <c r="D84" s="422"/>
      <c r="E84" s="423">
        <v>50000</v>
      </c>
      <c r="F84" s="423"/>
      <c r="G84" s="339">
        <v>50000</v>
      </c>
      <c r="H84" s="339">
        <v>0</v>
      </c>
      <c r="I84" s="339">
        <v>0</v>
      </c>
      <c r="J84" s="339">
        <v>0</v>
      </c>
      <c r="K84" s="339">
        <v>50000</v>
      </c>
      <c r="L84" s="339">
        <v>0</v>
      </c>
      <c r="M84" s="339">
        <v>0</v>
      </c>
      <c r="N84" s="339">
        <v>0</v>
      </c>
      <c r="O84" s="339">
        <v>0</v>
      </c>
      <c r="P84" s="339">
        <v>0</v>
      </c>
      <c r="Q84" s="423">
        <v>0</v>
      </c>
      <c r="R84" s="423"/>
    </row>
    <row r="85" spans="1:18" ht="46.5" customHeight="1">
      <c r="A85" s="437" t="s">
        <v>460</v>
      </c>
      <c r="B85" s="437"/>
      <c r="C85" s="437"/>
      <c r="D85" s="437"/>
      <c r="E85" s="436">
        <v>28235455</v>
      </c>
      <c r="F85" s="436"/>
      <c r="G85" s="341">
        <v>23182440.579999998</v>
      </c>
      <c r="H85" s="341">
        <v>13465719.140000001</v>
      </c>
      <c r="I85" s="341">
        <v>8269963</v>
      </c>
      <c r="J85" s="341">
        <v>5195756.1399999997</v>
      </c>
      <c r="K85" s="341">
        <v>681123</v>
      </c>
      <c r="L85" s="341">
        <v>7631121</v>
      </c>
      <c r="M85" s="341">
        <v>1354477.44</v>
      </c>
      <c r="N85" s="341">
        <v>50000</v>
      </c>
      <c r="O85" s="341">
        <v>5053014.42</v>
      </c>
      <c r="P85" s="341">
        <v>5053014.42</v>
      </c>
      <c r="Q85" s="436">
        <f>SUM(Q12+Q60)</f>
        <v>2887853.24</v>
      </c>
      <c r="R85" s="436"/>
    </row>
  </sheetData>
  <mergeCells count="255">
    <mergeCell ref="C84:D84"/>
    <mergeCell ref="E84:F84"/>
    <mergeCell ref="Q84:R84"/>
    <mergeCell ref="A85:D85"/>
    <mergeCell ref="E85:F85"/>
    <mergeCell ref="Q85:R85"/>
    <mergeCell ref="C82:D82"/>
    <mergeCell ref="E82:F82"/>
    <mergeCell ref="Q82:R82"/>
    <mergeCell ref="C83:D83"/>
    <mergeCell ref="E83:F83"/>
    <mergeCell ref="Q83:R83"/>
    <mergeCell ref="C80:D80"/>
    <mergeCell ref="E80:F80"/>
    <mergeCell ref="Q80:R80"/>
    <mergeCell ref="C81:D81"/>
    <mergeCell ref="E81:F81"/>
    <mergeCell ref="Q81:R81"/>
    <mergeCell ref="C78:D78"/>
    <mergeCell ref="E78:F78"/>
    <mergeCell ref="Q78:R78"/>
    <mergeCell ref="C79:D79"/>
    <mergeCell ref="E79:F79"/>
    <mergeCell ref="Q79:R79"/>
    <mergeCell ref="C76:D76"/>
    <mergeCell ref="E76:F76"/>
    <mergeCell ref="Q76:R76"/>
    <mergeCell ref="C77:D77"/>
    <mergeCell ref="E77:F77"/>
    <mergeCell ref="Q77:R77"/>
    <mergeCell ref="C74:D74"/>
    <mergeCell ref="E74:F74"/>
    <mergeCell ref="Q74:R74"/>
    <mergeCell ref="C75:D75"/>
    <mergeCell ref="E75:F75"/>
    <mergeCell ref="Q75:R75"/>
    <mergeCell ref="C72:D72"/>
    <mergeCell ref="E72:F72"/>
    <mergeCell ref="Q72:R72"/>
    <mergeCell ref="C73:D73"/>
    <mergeCell ref="E73:F73"/>
    <mergeCell ref="Q73:R73"/>
    <mergeCell ref="C70:D70"/>
    <mergeCell ref="E70:F70"/>
    <mergeCell ref="Q70:R70"/>
    <mergeCell ref="C71:D71"/>
    <mergeCell ref="E71:F71"/>
    <mergeCell ref="Q71:R71"/>
    <mergeCell ref="C68:D68"/>
    <mergeCell ref="E68:F68"/>
    <mergeCell ref="Q68:R68"/>
    <mergeCell ref="C69:D69"/>
    <mergeCell ref="E69:F69"/>
    <mergeCell ref="Q69:R69"/>
    <mergeCell ref="C66:D66"/>
    <mergeCell ref="E66:F66"/>
    <mergeCell ref="Q66:R66"/>
    <mergeCell ref="C67:D67"/>
    <mergeCell ref="E67:F67"/>
    <mergeCell ref="Q67:R67"/>
    <mergeCell ref="C65:D65"/>
    <mergeCell ref="E65:F65"/>
    <mergeCell ref="Q65:R65"/>
    <mergeCell ref="C62:D62"/>
    <mergeCell ref="E62:F62"/>
    <mergeCell ref="Q62:R62"/>
    <mergeCell ref="C63:D63"/>
    <mergeCell ref="E63:F63"/>
    <mergeCell ref="Q63:R63"/>
    <mergeCell ref="C60:D60"/>
    <mergeCell ref="E60:F60"/>
    <mergeCell ref="Q60:R60"/>
    <mergeCell ref="C61:D61"/>
    <mergeCell ref="E61:F61"/>
    <mergeCell ref="Q61:R61"/>
    <mergeCell ref="C64:D64"/>
    <mergeCell ref="E64:F64"/>
    <mergeCell ref="Q64:R64"/>
    <mergeCell ref="C58:D58"/>
    <mergeCell ref="E58:F58"/>
    <mergeCell ref="Q58:R58"/>
    <mergeCell ref="C59:D59"/>
    <mergeCell ref="E59:F59"/>
    <mergeCell ref="Q59:R59"/>
    <mergeCell ref="C56:D56"/>
    <mergeCell ref="E56:F56"/>
    <mergeCell ref="Q56:R56"/>
    <mergeCell ref="C57:D57"/>
    <mergeCell ref="E57:F57"/>
    <mergeCell ref="Q57:R57"/>
    <mergeCell ref="C54:D54"/>
    <mergeCell ref="E54:F54"/>
    <mergeCell ref="Q54:R54"/>
    <mergeCell ref="C55:D55"/>
    <mergeCell ref="E55:F55"/>
    <mergeCell ref="Q55:R55"/>
    <mergeCell ref="C52:D52"/>
    <mergeCell ref="E52:F52"/>
    <mergeCell ref="Q52:R52"/>
    <mergeCell ref="C53:D53"/>
    <mergeCell ref="E53:F53"/>
    <mergeCell ref="Q53:R53"/>
    <mergeCell ref="C50:D50"/>
    <mergeCell ref="E50:F50"/>
    <mergeCell ref="Q50:R50"/>
    <mergeCell ref="C51:D51"/>
    <mergeCell ref="E51:F51"/>
    <mergeCell ref="Q51:R51"/>
    <mergeCell ref="C48:D48"/>
    <mergeCell ref="E48:F48"/>
    <mergeCell ref="Q48:R48"/>
    <mergeCell ref="C49:D49"/>
    <mergeCell ref="E49:F49"/>
    <mergeCell ref="Q49:R49"/>
    <mergeCell ref="C46:D46"/>
    <mergeCell ref="E46:F46"/>
    <mergeCell ref="Q46:R46"/>
    <mergeCell ref="C47:D47"/>
    <mergeCell ref="E47:F47"/>
    <mergeCell ref="Q47:R47"/>
    <mergeCell ref="C44:D44"/>
    <mergeCell ref="E44:F44"/>
    <mergeCell ref="Q44:R44"/>
    <mergeCell ref="C45:D45"/>
    <mergeCell ref="E45:F45"/>
    <mergeCell ref="Q45:R45"/>
    <mergeCell ref="C42:D42"/>
    <mergeCell ref="E42:F42"/>
    <mergeCell ref="Q42:R42"/>
    <mergeCell ref="C43:D43"/>
    <mergeCell ref="E43:F43"/>
    <mergeCell ref="Q43:R43"/>
    <mergeCell ref="C40:D40"/>
    <mergeCell ref="E40:F40"/>
    <mergeCell ref="Q40:R40"/>
    <mergeCell ref="C41:D41"/>
    <mergeCell ref="E41:F41"/>
    <mergeCell ref="Q41:R41"/>
    <mergeCell ref="C38:D38"/>
    <mergeCell ref="E38:F38"/>
    <mergeCell ref="Q38:R38"/>
    <mergeCell ref="C39:D39"/>
    <mergeCell ref="E39:F39"/>
    <mergeCell ref="Q39:R39"/>
    <mergeCell ref="C36:D36"/>
    <mergeCell ref="E36:F36"/>
    <mergeCell ref="Q36:R36"/>
    <mergeCell ref="C37:D37"/>
    <mergeCell ref="E37:F37"/>
    <mergeCell ref="Q37:R37"/>
    <mergeCell ref="C34:D34"/>
    <mergeCell ref="E34:F34"/>
    <mergeCell ref="Q34:R34"/>
    <mergeCell ref="C35:D35"/>
    <mergeCell ref="E35:F35"/>
    <mergeCell ref="Q35:R35"/>
    <mergeCell ref="C32:D32"/>
    <mergeCell ref="E32:F32"/>
    <mergeCell ref="Q32:R32"/>
    <mergeCell ref="C33:D33"/>
    <mergeCell ref="E33:F33"/>
    <mergeCell ref="Q33:R33"/>
    <mergeCell ref="C30:D30"/>
    <mergeCell ref="E30:F30"/>
    <mergeCell ref="Q30:R30"/>
    <mergeCell ref="C31:D31"/>
    <mergeCell ref="E31:F31"/>
    <mergeCell ref="Q31:R31"/>
    <mergeCell ref="C28:D28"/>
    <mergeCell ref="E28:F28"/>
    <mergeCell ref="Q28:R28"/>
    <mergeCell ref="C29:D29"/>
    <mergeCell ref="E29:F29"/>
    <mergeCell ref="Q29:R29"/>
    <mergeCell ref="C26:D26"/>
    <mergeCell ref="E26:F26"/>
    <mergeCell ref="Q26:R26"/>
    <mergeCell ref="C27:D27"/>
    <mergeCell ref="E27:F27"/>
    <mergeCell ref="Q27:R27"/>
    <mergeCell ref="C24:D24"/>
    <mergeCell ref="E24:F24"/>
    <mergeCell ref="Q24:R24"/>
    <mergeCell ref="C25:D25"/>
    <mergeCell ref="E25:F25"/>
    <mergeCell ref="Q25:R25"/>
    <mergeCell ref="C22:D22"/>
    <mergeCell ref="E22:F22"/>
    <mergeCell ref="Q22:R22"/>
    <mergeCell ref="C23:D23"/>
    <mergeCell ref="E23:F23"/>
    <mergeCell ref="Q23:R23"/>
    <mergeCell ref="C20:D20"/>
    <mergeCell ref="E20:F20"/>
    <mergeCell ref="Q20:R20"/>
    <mergeCell ref="C21:D21"/>
    <mergeCell ref="E21:F21"/>
    <mergeCell ref="Q21:R21"/>
    <mergeCell ref="C18:D18"/>
    <mergeCell ref="E18:F18"/>
    <mergeCell ref="Q18:R18"/>
    <mergeCell ref="C19:D19"/>
    <mergeCell ref="E19:F19"/>
    <mergeCell ref="Q19:R19"/>
    <mergeCell ref="C16:D16"/>
    <mergeCell ref="E16:F16"/>
    <mergeCell ref="Q16:R16"/>
    <mergeCell ref="C17:D17"/>
    <mergeCell ref="E17:F17"/>
    <mergeCell ref="Q17:R17"/>
    <mergeCell ref="C14:D14"/>
    <mergeCell ref="E14:F14"/>
    <mergeCell ref="Q14:R14"/>
    <mergeCell ref="C15:D15"/>
    <mergeCell ref="E15:F15"/>
    <mergeCell ref="Q15:R15"/>
    <mergeCell ref="C12:D12"/>
    <mergeCell ref="E12:F12"/>
    <mergeCell ref="Q12:R12"/>
    <mergeCell ref="C13:D13"/>
    <mergeCell ref="E13:F13"/>
    <mergeCell ref="Q13:R13"/>
    <mergeCell ref="C10:D10"/>
    <mergeCell ref="E10:F10"/>
    <mergeCell ref="Q10:R10"/>
    <mergeCell ref="C11:D11"/>
    <mergeCell ref="E11:F11"/>
    <mergeCell ref="Q11:R11"/>
    <mergeCell ref="O5:O7"/>
    <mergeCell ref="P5:R5"/>
    <mergeCell ref="I6:J6"/>
    <mergeCell ref="Q7:R7"/>
    <mergeCell ref="C9:D9"/>
    <mergeCell ref="E9:F9"/>
    <mergeCell ref="Q9:R9"/>
    <mergeCell ref="C8:D8"/>
    <mergeCell ref="E8:F8"/>
    <mergeCell ref="Q8:R8"/>
    <mergeCell ref="A1:R1"/>
    <mergeCell ref="A4:A7"/>
    <mergeCell ref="B4:B7"/>
    <mergeCell ref="C4:D7"/>
    <mergeCell ref="E4:F7"/>
    <mergeCell ref="G4:R4"/>
    <mergeCell ref="G5:G7"/>
    <mergeCell ref="H5:N5"/>
    <mergeCell ref="A2:R2"/>
    <mergeCell ref="H6:H7"/>
    <mergeCell ref="K6:K7"/>
    <mergeCell ref="L6:L7"/>
    <mergeCell ref="M6:M7"/>
    <mergeCell ref="N6:N7"/>
    <mergeCell ref="P6:P7"/>
    <mergeCell ref="Q6:R6"/>
    <mergeCell ref="Q3:R3"/>
  </mergeCells>
  <phoneticPr fontId="16" type="noConversion"/>
  <pageMargins left="0.31496062992125984" right="0.31496062992125984" top="0.74803149606299213" bottom="0.94488188976377963" header="0.31496062992125984" footer="0.31496062992125984"/>
  <pageSetup paperSize="9" orientation="landscape" r:id="rId1"/>
  <headerFooter>
    <oddFooter xml:space="preserve">&amp;C
Plan wydatków Strona 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Normal="100" workbookViewId="0">
      <selection activeCell="E15" sqref="E15"/>
    </sheetView>
  </sheetViews>
  <sheetFormatPr defaultRowHeight="12.75"/>
  <cols>
    <col min="1" max="1" width="4" customWidth="1"/>
    <col min="2" max="2" width="12" customWidth="1"/>
    <col min="4" max="4" width="19.140625" customWidth="1"/>
    <col min="5" max="5" width="17.85546875" customWidth="1"/>
    <col min="6" max="6" width="21.42578125" customWidth="1"/>
    <col min="7" max="7" width="11.5703125" hidden="1" customWidth="1"/>
    <col min="8" max="8" width="0.140625" customWidth="1"/>
  </cols>
  <sheetData>
    <row r="1" spans="1:11">
      <c r="F1" s="438"/>
      <c r="G1" s="438"/>
    </row>
    <row r="2" spans="1:11">
      <c r="F2" s="438" t="s">
        <v>184</v>
      </c>
      <c r="G2" s="438"/>
    </row>
    <row r="3" spans="1:11">
      <c r="F3" s="438"/>
      <c r="G3" s="438"/>
    </row>
    <row r="4" spans="1:11">
      <c r="F4" s="439"/>
      <c r="G4" s="439"/>
    </row>
    <row r="5" spans="1:11">
      <c r="F5" s="439"/>
      <c r="G5" s="439"/>
    </row>
    <row r="8" spans="1:11" ht="15.75">
      <c r="A8" s="442" t="s">
        <v>384</v>
      </c>
      <c r="B8" s="442"/>
      <c r="C8" s="442"/>
      <c r="D8" s="442"/>
      <c r="E8" s="442"/>
      <c r="F8" s="442"/>
      <c r="G8" s="442"/>
    </row>
    <row r="10" spans="1:11">
      <c r="F10" s="356" t="s">
        <v>467</v>
      </c>
    </row>
    <row r="11" spans="1:11" s="64" customFormat="1" ht="30.75" customHeight="1">
      <c r="A11" s="60" t="s">
        <v>95</v>
      </c>
      <c r="B11" s="61" t="s">
        <v>103</v>
      </c>
      <c r="C11" s="443" t="s">
        <v>2</v>
      </c>
      <c r="D11" s="443"/>
      <c r="E11" s="61" t="s">
        <v>98</v>
      </c>
      <c r="F11" s="61" t="s">
        <v>104</v>
      </c>
      <c r="G11" s="62"/>
      <c r="H11" s="63"/>
    </row>
    <row r="12" spans="1:11" s="140" customFormat="1" ht="44.25" hidden="1" customHeight="1">
      <c r="A12" s="206">
        <v>1</v>
      </c>
      <c r="B12" s="142">
        <v>950</v>
      </c>
      <c r="C12" s="446" t="s">
        <v>230</v>
      </c>
      <c r="D12" s="447"/>
      <c r="E12" s="144"/>
      <c r="F12" s="142"/>
      <c r="G12" s="207"/>
      <c r="H12" s="208"/>
    </row>
    <row r="13" spans="1:11" s="140" customFormat="1" ht="111" hidden="1" customHeight="1">
      <c r="A13" s="206">
        <v>1</v>
      </c>
      <c r="B13" s="362">
        <v>906</v>
      </c>
      <c r="C13" s="446" t="s">
        <v>468</v>
      </c>
      <c r="D13" s="450"/>
      <c r="E13" s="144"/>
      <c r="F13" s="142"/>
      <c r="G13" s="207"/>
      <c r="H13" s="208"/>
    </row>
    <row r="14" spans="1:11" s="140" customFormat="1" ht="44.25" customHeight="1">
      <c r="A14" s="206">
        <v>1</v>
      </c>
      <c r="B14" s="328">
        <v>950</v>
      </c>
      <c r="C14" s="448" t="s">
        <v>230</v>
      </c>
      <c r="D14" s="449"/>
      <c r="E14" s="144">
        <v>289844</v>
      </c>
      <c r="F14" s="142"/>
      <c r="G14" s="207"/>
      <c r="H14" s="208"/>
    </row>
    <row r="15" spans="1:11" s="36" customFormat="1" ht="64.5" customHeight="1">
      <c r="A15" s="33">
        <v>2</v>
      </c>
      <c r="B15" s="11">
        <v>952</v>
      </c>
      <c r="C15" s="444" t="s">
        <v>105</v>
      </c>
      <c r="D15" s="445"/>
      <c r="E15" s="56">
        <v>982156</v>
      </c>
      <c r="F15" s="57"/>
      <c r="G15" s="34"/>
      <c r="H15" s="35"/>
      <c r="K15"/>
    </row>
    <row r="16" spans="1:11" s="36" customFormat="1" ht="42" customHeight="1">
      <c r="A16" s="37">
        <v>3</v>
      </c>
      <c r="B16" s="37">
        <v>992</v>
      </c>
      <c r="C16" s="440" t="s">
        <v>203</v>
      </c>
      <c r="D16" s="441"/>
      <c r="E16" s="58"/>
      <c r="F16" s="58">
        <v>625000</v>
      </c>
      <c r="G16" s="38"/>
      <c r="H16" s="39"/>
    </row>
    <row r="17" spans="1:6" s="44" customFormat="1">
      <c r="A17" s="40"/>
      <c r="B17" s="40"/>
      <c r="C17" s="41" t="s">
        <v>4</v>
      </c>
      <c r="D17" s="42"/>
      <c r="E17" s="59">
        <f>SUM(E12:E16)</f>
        <v>1272000</v>
      </c>
      <c r="F17" s="59">
        <f>SUM(F16:F16)</f>
        <v>625000</v>
      </c>
    </row>
    <row r="21" spans="1:6">
      <c r="D21" s="21"/>
      <c r="E21" s="24"/>
    </row>
    <row r="22" spans="1:6">
      <c r="D22" s="21"/>
    </row>
    <row r="23" spans="1:6">
      <c r="D23" s="21"/>
    </row>
    <row r="24" spans="1:6">
      <c r="D24" s="21"/>
    </row>
    <row r="25" spans="1:6">
      <c r="D25" s="22"/>
    </row>
  </sheetData>
  <mergeCells count="12">
    <mergeCell ref="F1:G1"/>
    <mergeCell ref="F2:G2"/>
    <mergeCell ref="F3:G3"/>
    <mergeCell ref="F4:G4"/>
    <mergeCell ref="C16:D16"/>
    <mergeCell ref="F5:G5"/>
    <mergeCell ref="A8:G8"/>
    <mergeCell ref="C11:D11"/>
    <mergeCell ref="C15:D15"/>
    <mergeCell ref="C12:D12"/>
    <mergeCell ref="C14:D14"/>
    <mergeCell ref="C13:D13"/>
  </mergeCells>
  <phoneticPr fontId="0" type="noConversion"/>
  <pageMargins left="0.98425196850393704" right="0.39370078740157483" top="0.59055118110236227" bottom="0.39370078740157483" header="0.51181102362204722" footer="0.51181102362204722"/>
  <pageSetup paperSize="9" orientation="portrait" r:id="rId1"/>
  <headerFooter alignWithMargins="0">
    <oddFooter>&amp;CPrzychody i rozchody 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9" sqref="F9:F10"/>
    </sheetView>
  </sheetViews>
  <sheetFormatPr defaultRowHeight="12.75"/>
  <cols>
    <col min="1" max="1" width="6.7109375" style="19" customWidth="1"/>
    <col min="2" max="2" width="12.7109375" style="19" customWidth="1"/>
    <col min="3" max="4" width="9.140625" style="17"/>
    <col min="5" max="5" width="24.5703125" style="17" customWidth="1"/>
    <col min="6" max="6" width="22.140625" style="20" customWidth="1"/>
    <col min="7" max="7" width="11.7109375" style="17" bestFit="1" customWidth="1"/>
    <col min="8" max="16384" width="9.140625" style="17"/>
  </cols>
  <sheetData>
    <row r="1" spans="1:6">
      <c r="F1" s="17" t="s">
        <v>188</v>
      </c>
    </row>
    <row r="2" spans="1:6">
      <c r="F2"/>
    </row>
    <row r="3" spans="1:6">
      <c r="F3" s="17"/>
    </row>
    <row r="4" spans="1:6">
      <c r="F4"/>
    </row>
    <row r="5" spans="1:6">
      <c r="F5" s="17"/>
    </row>
    <row r="6" spans="1:6">
      <c r="A6" s="451" t="s">
        <v>406</v>
      </c>
      <c r="B6" s="452"/>
      <c r="C6" s="452"/>
      <c r="D6" s="452"/>
      <c r="E6" s="452"/>
      <c r="F6" s="452"/>
    </row>
    <row r="7" spans="1:6">
      <c r="A7" s="30"/>
      <c r="B7" s="1"/>
      <c r="C7" s="1"/>
      <c r="D7" s="1"/>
      <c r="E7" s="1"/>
      <c r="F7" s="1"/>
    </row>
    <row r="8" spans="1:6">
      <c r="A8" s="30"/>
      <c r="B8" s="1"/>
      <c r="C8" s="1"/>
      <c r="D8" s="1"/>
      <c r="E8" s="1"/>
      <c r="F8" s="352" t="s">
        <v>467</v>
      </c>
    </row>
    <row r="9" spans="1:6" s="28" customFormat="1" ht="18" customHeight="1">
      <c r="A9" s="453" t="s">
        <v>0</v>
      </c>
      <c r="B9" s="453" t="s">
        <v>1</v>
      </c>
      <c r="C9" s="455" t="s">
        <v>2</v>
      </c>
      <c r="D9" s="456"/>
      <c r="E9" s="457"/>
      <c r="F9" s="461" t="s">
        <v>178</v>
      </c>
    </row>
    <row r="10" spans="1:6" s="29" customFormat="1" ht="27.75" customHeight="1">
      <c r="A10" s="454"/>
      <c r="B10" s="453"/>
      <c r="C10" s="458"/>
      <c r="D10" s="459"/>
      <c r="E10" s="460"/>
      <c r="F10" s="462"/>
    </row>
    <row r="11" spans="1:6" s="148" customFormat="1" ht="32.25" customHeight="1">
      <c r="A11" s="146" t="s">
        <v>58</v>
      </c>
      <c r="B11" s="146"/>
      <c r="C11" s="464" t="s">
        <v>59</v>
      </c>
      <c r="D11" s="465"/>
      <c r="E11" s="466"/>
      <c r="F11" s="147">
        <f>SUM(F13:F14)</f>
        <v>130000</v>
      </c>
    </row>
    <row r="12" spans="1:6" s="148" customFormat="1" ht="32.25" customHeight="1">
      <c r="A12" s="146"/>
      <c r="B12" s="146" t="s">
        <v>186</v>
      </c>
      <c r="C12" s="464" t="s">
        <v>84</v>
      </c>
      <c r="D12" s="465"/>
      <c r="E12" s="466"/>
      <c r="F12" s="147">
        <f>SUM(F13:F14)</f>
        <v>130000</v>
      </c>
    </row>
    <row r="13" spans="1:6" s="151" customFormat="1" ht="32.25" customHeight="1">
      <c r="A13" s="149"/>
      <c r="B13" s="149"/>
      <c r="C13" s="470" t="s">
        <v>187</v>
      </c>
      <c r="D13" s="468"/>
      <c r="E13" s="469"/>
      <c r="F13" s="150">
        <v>55000</v>
      </c>
    </row>
    <row r="14" spans="1:6" s="151" customFormat="1" ht="32.25" customHeight="1">
      <c r="A14" s="149"/>
      <c r="B14" s="152"/>
      <c r="C14" s="467" t="s">
        <v>208</v>
      </c>
      <c r="D14" s="468"/>
      <c r="E14" s="469"/>
      <c r="F14" s="153">
        <v>75000</v>
      </c>
    </row>
    <row r="15" spans="1:6" ht="32.25" customHeight="1">
      <c r="C15" s="463"/>
      <c r="D15" s="463"/>
      <c r="E15" s="463"/>
    </row>
    <row r="17" spans="3:5">
      <c r="C17" s="463"/>
      <c r="D17" s="463"/>
      <c r="E17" s="463"/>
    </row>
  </sheetData>
  <mergeCells count="11">
    <mergeCell ref="C15:E15"/>
    <mergeCell ref="C17:E17"/>
    <mergeCell ref="C11:E11"/>
    <mergeCell ref="C14:E14"/>
    <mergeCell ref="C13:E13"/>
    <mergeCell ref="C12:E12"/>
    <mergeCell ref="A6:F6"/>
    <mergeCell ref="A9:A10"/>
    <mergeCell ref="B9:B10"/>
    <mergeCell ref="C9:E10"/>
    <mergeCell ref="F9:F10"/>
  </mergeCells>
  <phoneticPr fontId="16" type="noConversion"/>
  <pageMargins left="0.75" right="0.75" top="1" bottom="1" header="0.5" footer="0.5"/>
  <pageSetup paperSize="9" orientation="portrait" r:id="rId1"/>
  <headerFooter alignWithMargins="0">
    <oddFooter>&amp;CRezerwy 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J59"/>
  <sheetViews>
    <sheetView topLeftCell="A31" workbookViewId="0">
      <selection activeCell="D51" sqref="D51:F51"/>
    </sheetView>
  </sheetViews>
  <sheetFormatPr defaultRowHeight="12.75"/>
  <cols>
    <col min="1" max="1" width="2.140625" style="17" customWidth="1"/>
    <col min="2" max="2" width="5.85546875" style="19" customWidth="1"/>
    <col min="3" max="3" width="10.28515625" style="19" customWidth="1"/>
    <col min="4" max="5" width="9.140625" style="17"/>
    <col min="6" max="6" width="68.28515625" style="17" customWidth="1"/>
    <col min="7" max="7" width="18.42578125" style="17" customWidth="1"/>
    <col min="8" max="8" width="14.42578125" style="17" customWidth="1"/>
    <col min="9" max="9" width="14.28515625" style="17" customWidth="1"/>
    <col min="10" max="10" width="11.7109375" style="17" bestFit="1" customWidth="1"/>
    <col min="11" max="16384" width="9.140625" style="17"/>
  </cols>
  <sheetData>
    <row r="1" spans="2:9" ht="13.5" customHeight="1">
      <c r="H1" t="s">
        <v>171</v>
      </c>
    </row>
    <row r="2" spans="2:9" ht="9" customHeight="1"/>
    <row r="3" spans="2:9" s="224" customFormat="1" ht="19.5" customHeight="1">
      <c r="B3" s="484" t="s">
        <v>337</v>
      </c>
      <c r="C3" s="485"/>
      <c r="D3" s="485"/>
      <c r="E3" s="485"/>
      <c r="F3" s="485"/>
      <c r="G3" s="485"/>
      <c r="H3" s="485"/>
      <c r="I3" s="485"/>
    </row>
    <row r="4" spans="2:9" s="349" customFormat="1" ht="12.75" customHeight="1">
      <c r="B4" s="347"/>
      <c r="C4" s="348"/>
      <c r="D4" s="348"/>
      <c r="E4" s="348"/>
      <c r="F4" s="348"/>
      <c r="G4" s="348"/>
      <c r="H4" s="348"/>
      <c r="I4" s="357" t="s">
        <v>467</v>
      </c>
    </row>
    <row r="5" spans="2:9" s="366" customFormat="1" ht="21.75" customHeight="1">
      <c r="B5" s="486" t="s">
        <v>0</v>
      </c>
      <c r="C5" s="486" t="s">
        <v>1</v>
      </c>
      <c r="D5" s="486" t="s">
        <v>96</v>
      </c>
      <c r="E5" s="486"/>
      <c r="F5" s="486"/>
      <c r="G5" s="488" t="s">
        <v>178</v>
      </c>
      <c r="H5" s="475" t="s">
        <v>136</v>
      </c>
      <c r="I5" s="482"/>
    </row>
    <row r="6" spans="2:9" s="388" customFormat="1" ht="57" customHeight="1">
      <c r="B6" s="487"/>
      <c r="C6" s="486"/>
      <c r="D6" s="486"/>
      <c r="E6" s="486"/>
      <c r="F6" s="486"/>
      <c r="G6" s="489"/>
      <c r="H6" s="365" t="s">
        <v>170</v>
      </c>
      <c r="I6" s="389" t="s">
        <v>169</v>
      </c>
    </row>
    <row r="7" spans="2:9" s="367" customFormat="1" ht="18" customHeight="1">
      <c r="B7" s="368" t="s">
        <v>121</v>
      </c>
      <c r="C7" s="368"/>
      <c r="D7" s="475" t="s">
        <v>8</v>
      </c>
      <c r="E7" s="476"/>
      <c r="F7" s="477"/>
      <c r="G7" s="369">
        <f>G8</f>
        <v>46620</v>
      </c>
      <c r="H7" s="369">
        <f>SUM(G7)</f>
        <v>46620</v>
      </c>
      <c r="I7" s="369"/>
    </row>
    <row r="8" spans="2:9" s="367" customFormat="1" ht="18.75" customHeight="1">
      <c r="B8" s="368"/>
      <c r="C8" s="368" t="s">
        <v>272</v>
      </c>
      <c r="D8" s="475" t="s">
        <v>273</v>
      </c>
      <c r="E8" s="481"/>
      <c r="F8" s="482"/>
      <c r="G8" s="370">
        <f>SUM(G9:G10)</f>
        <v>46620</v>
      </c>
      <c r="H8" s="369">
        <f t="shared" ref="H8:H53" si="0">SUM(G8)</f>
        <v>46620</v>
      </c>
      <c r="I8" s="370"/>
    </row>
    <row r="9" spans="2:9" s="366" customFormat="1" ht="18" customHeight="1">
      <c r="B9" s="371"/>
      <c r="C9" s="371"/>
      <c r="D9" s="478" t="s">
        <v>339</v>
      </c>
      <c r="E9" s="479"/>
      <c r="F9" s="480"/>
      <c r="G9" s="372">
        <v>23310</v>
      </c>
      <c r="H9" s="373">
        <f t="shared" si="0"/>
        <v>23310</v>
      </c>
      <c r="I9" s="372"/>
    </row>
    <row r="10" spans="2:9" s="366" customFormat="1" ht="18" customHeight="1">
      <c r="B10" s="371"/>
      <c r="C10" s="371"/>
      <c r="D10" s="478" t="s">
        <v>338</v>
      </c>
      <c r="E10" s="479"/>
      <c r="F10" s="480"/>
      <c r="G10" s="372">
        <v>23310</v>
      </c>
      <c r="H10" s="373">
        <f t="shared" si="0"/>
        <v>23310</v>
      </c>
      <c r="I10" s="372"/>
    </row>
    <row r="11" spans="2:9" s="376" customFormat="1" ht="16.5" customHeight="1">
      <c r="B11" s="374" t="s">
        <v>14</v>
      </c>
      <c r="C11" s="374"/>
      <c r="D11" s="483" t="s">
        <v>15</v>
      </c>
      <c r="E11" s="483"/>
      <c r="F11" s="483"/>
      <c r="G11" s="375">
        <f>SUM(G12+G14+G22)</f>
        <v>3002967</v>
      </c>
      <c r="H11" s="369">
        <f t="shared" si="0"/>
        <v>3002967</v>
      </c>
      <c r="I11" s="375">
        <f>I12</f>
        <v>352967</v>
      </c>
    </row>
    <row r="12" spans="2:9" s="376" customFormat="1" ht="16.5" customHeight="1">
      <c r="B12" s="374"/>
      <c r="C12" s="374" t="s">
        <v>16</v>
      </c>
      <c r="D12" s="483" t="s">
        <v>17</v>
      </c>
      <c r="E12" s="483"/>
      <c r="F12" s="483"/>
      <c r="G12" s="375">
        <f>SUM(G13:G13)</f>
        <v>352967</v>
      </c>
      <c r="H12" s="369">
        <f t="shared" si="0"/>
        <v>352967</v>
      </c>
      <c r="I12" s="375">
        <f>SUM(I13:I13)</f>
        <v>352967</v>
      </c>
    </row>
    <row r="13" spans="2:9" s="379" customFormat="1" ht="30.75" customHeight="1">
      <c r="B13" s="377"/>
      <c r="C13" s="377"/>
      <c r="D13" s="490" t="s">
        <v>392</v>
      </c>
      <c r="E13" s="490"/>
      <c r="F13" s="490"/>
      <c r="G13" s="378">
        <v>352967</v>
      </c>
      <c r="H13" s="373"/>
      <c r="I13" s="378">
        <f>SUM(G13)</f>
        <v>352967</v>
      </c>
    </row>
    <row r="14" spans="2:9" s="376" customFormat="1" ht="15" customHeight="1">
      <c r="B14" s="374"/>
      <c r="C14" s="374" t="s">
        <v>128</v>
      </c>
      <c r="D14" s="483" t="s">
        <v>276</v>
      </c>
      <c r="E14" s="483"/>
      <c r="F14" s="483"/>
      <c r="G14" s="375">
        <f>SUM(G15:G21)</f>
        <v>840000</v>
      </c>
      <c r="H14" s="369">
        <f t="shared" si="0"/>
        <v>840000</v>
      </c>
      <c r="I14" s="375"/>
    </row>
    <row r="15" spans="2:9" s="376" customFormat="1" ht="18.75" customHeight="1">
      <c r="B15" s="374"/>
      <c r="C15" s="374"/>
      <c r="D15" s="472" t="s">
        <v>342</v>
      </c>
      <c r="E15" s="472"/>
      <c r="F15" s="472"/>
      <c r="G15" s="378">
        <v>280000</v>
      </c>
      <c r="H15" s="373">
        <f t="shared" si="0"/>
        <v>280000</v>
      </c>
      <c r="I15" s="375"/>
    </row>
    <row r="16" spans="2:9" s="376" customFormat="1" ht="18.75" customHeight="1">
      <c r="B16" s="374"/>
      <c r="C16" s="374"/>
      <c r="D16" s="490" t="s">
        <v>341</v>
      </c>
      <c r="E16" s="490"/>
      <c r="F16" s="490"/>
      <c r="G16" s="378">
        <v>340000</v>
      </c>
      <c r="H16" s="373">
        <f t="shared" si="0"/>
        <v>340000</v>
      </c>
      <c r="I16" s="378"/>
    </row>
    <row r="17" spans="2:9" s="379" customFormat="1" ht="18.75" customHeight="1">
      <c r="B17" s="377"/>
      <c r="C17" s="377"/>
      <c r="D17" s="490" t="s">
        <v>343</v>
      </c>
      <c r="E17" s="490"/>
      <c r="F17" s="490"/>
      <c r="G17" s="378">
        <v>22000</v>
      </c>
      <c r="H17" s="373">
        <f t="shared" si="0"/>
        <v>22000</v>
      </c>
      <c r="I17" s="378"/>
    </row>
    <row r="18" spans="2:9" s="379" customFormat="1" ht="18.75" customHeight="1">
      <c r="B18" s="380"/>
      <c r="C18" s="380"/>
      <c r="D18" s="472" t="s">
        <v>344</v>
      </c>
      <c r="E18" s="472"/>
      <c r="F18" s="472"/>
      <c r="G18" s="378">
        <v>31000</v>
      </c>
      <c r="H18" s="373">
        <f t="shared" si="0"/>
        <v>31000</v>
      </c>
      <c r="I18" s="378"/>
    </row>
    <row r="19" spans="2:9" s="379" customFormat="1" ht="18.75" customHeight="1">
      <c r="B19" s="380"/>
      <c r="C19" s="380"/>
      <c r="D19" s="472" t="s">
        <v>345</v>
      </c>
      <c r="E19" s="472"/>
      <c r="F19" s="472"/>
      <c r="G19" s="378">
        <v>5000</v>
      </c>
      <c r="H19" s="373">
        <f t="shared" si="0"/>
        <v>5000</v>
      </c>
      <c r="I19" s="378"/>
    </row>
    <row r="20" spans="2:9" s="379" customFormat="1" ht="18.75" customHeight="1">
      <c r="B20" s="380"/>
      <c r="C20" s="380"/>
      <c r="D20" s="472" t="s">
        <v>346</v>
      </c>
      <c r="E20" s="472"/>
      <c r="F20" s="472"/>
      <c r="G20" s="378">
        <v>87000</v>
      </c>
      <c r="H20" s="373">
        <f t="shared" si="0"/>
        <v>87000</v>
      </c>
      <c r="I20" s="378"/>
    </row>
    <row r="21" spans="2:9" s="379" customFormat="1" ht="18.75" customHeight="1">
      <c r="B21" s="380"/>
      <c r="C21" s="380"/>
      <c r="D21" s="472" t="s">
        <v>347</v>
      </c>
      <c r="E21" s="472"/>
      <c r="F21" s="472"/>
      <c r="G21" s="378">
        <v>75000</v>
      </c>
      <c r="H21" s="373">
        <f t="shared" si="0"/>
        <v>75000</v>
      </c>
      <c r="I21" s="378"/>
    </row>
    <row r="22" spans="2:9" s="376" customFormat="1" ht="15" customHeight="1">
      <c r="B22" s="381"/>
      <c r="C22" s="381">
        <v>60095</v>
      </c>
      <c r="D22" s="471" t="s">
        <v>11</v>
      </c>
      <c r="E22" s="471"/>
      <c r="F22" s="471"/>
      <c r="G22" s="375">
        <f>SUM(G23:G24)</f>
        <v>1810000</v>
      </c>
      <c r="H22" s="369">
        <f t="shared" si="0"/>
        <v>1810000</v>
      </c>
      <c r="I22" s="375"/>
    </row>
    <row r="23" spans="2:9" s="379" customFormat="1" ht="18.75" customHeight="1">
      <c r="B23" s="380"/>
      <c r="C23" s="380"/>
      <c r="D23" s="472" t="s">
        <v>340</v>
      </c>
      <c r="E23" s="472"/>
      <c r="F23" s="472"/>
      <c r="G23" s="378">
        <v>860000</v>
      </c>
      <c r="H23" s="382">
        <f t="shared" si="0"/>
        <v>860000</v>
      </c>
      <c r="I23" s="378"/>
    </row>
    <row r="24" spans="2:9" s="379" customFormat="1" ht="18.75" customHeight="1">
      <c r="B24" s="380"/>
      <c r="C24" s="380"/>
      <c r="D24" s="472" t="s">
        <v>371</v>
      </c>
      <c r="E24" s="472"/>
      <c r="F24" s="472"/>
      <c r="G24" s="378">
        <v>950000</v>
      </c>
      <c r="H24" s="382">
        <f t="shared" si="0"/>
        <v>950000</v>
      </c>
      <c r="I24" s="378"/>
    </row>
    <row r="25" spans="2:9" s="376" customFormat="1" ht="18.75" customHeight="1">
      <c r="B25" s="381">
        <v>700</v>
      </c>
      <c r="C25" s="381"/>
      <c r="D25" s="471" t="s">
        <v>390</v>
      </c>
      <c r="E25" s="471"/>
      <c r="F25" s="471"/>
      <c r="G25" s="375">
        <f>G26</f>
        <v>45000</v>
      </c>
      <c r="H25" s="375">
        <f>H26</f>
        <v>45000</v>
      </c>
      <c r="I25" s="375"/>
    </row>
    <row r="26" spans="2:9" s="376" customFormat="1" ht="18.75" customHeight="1">
      <c r="B26" s="381"/>
      <c r="C26" s="381">
        <v>70004</v>
      </c>
      <c r="D26" s="471" t="s">
        <v>391</v>
      </c>
      <c r="E26" s="471"/>
      <c r="F26" s="471"/>
      <c r="G26" s="375">
        <f>G27</f>
        <v>45000</v>
      </c>
      <c r="H26" s="375">
        <f>H27</f>
        <v>45000</v>
      </c>
      <c r="I26" s="375"/>
    </row>
    <row r="27" spans="2:9" s="379" customFormat="1" ht="18.75" customHeight="1">
      <c r="B27" s="380"/>
      <c r="C27" s="380"/>
      <c r="D27" s="472" t="s">
        <v>393</v>
      </c>
      <c r="E27" s="472"/>
      <c r="F27" s="472"/>
      <c r="G27" s="378">
        <v>45000</v>
      </c>
      <c r="H27" s="382">
        <f>G27</f>
        <v>45000</v>
      </c>
      <c r="I27" s="378"/>
    </row>
    <row r="28" spans="2:9" s="376" customFormat="1" ht="18.75" customHeight="1">
      <c r="B28" s="381">
        <v>750</v>
      </c>
      <c r="C28" s="381"/>
      <c r="D28" s="471" t="s">
        <v>386</v>
      </c>
      <c r="E28" s="471"/>
      <c r="F28" s="471"/>
      <c r="G28" s="375">
        <f>G29</f>
        <v>15000</v>
      </c>
      <c r="H28" s="383">
        <f>H29</f>
        <v>15000</v>
      </c>
      <c r="I28" s="375"/>
    </row>
    <row r="29" spans="2:9" s="376" customFormat="1" ht="18.75" customHeight="1">
      <c r="B29" s="381"/>
      <c r="C29" s="381">
        <v>75023</v>
      </c>
      <c r="D29" s="471" t="s">
        <v>387</v>
      </c>
      <c r="E29" s="471"/>
      <c r="F29" s="471"/>
      <c r="G29" s="375">
        <f>G30</f>
        <v>15000</v>
      </c>
      <c r="H29" s="383">
        <f>H30</f>
        <v>15000</v>
      </c>
      <c r="I29" s="375"/>
    </row>
    <row r="30" spans="2:9" s="379" customFormat="1" ht="18.75" customHeight="1">
      <c r="B30" s="380"/>
      <c r="C30" s="380"/>
      <c r="D30" s="472" t="s">
        <v>388</v>
      </c>
      <c r="E30" s="472"/>
      <c r="F30" s="472"/>
      <c r="G30" s="378">
        <v>15000</v>
      </c>
      <c r="H30" s="382">
        <v>15000</v>
      </c>
      <c r="I30" s="378"/>
    </row>
    <row r="31" spans="2:9" s="376" customFormat="1" ht="19.5" customHeight="1">
      <c r="B31" s="381">
        <v>754</v>
      </c>
      <c r="C31" s="381"/>
      <c r="D31" s="471" t="s">
        <v>37</v>
      </c>
      <c r="E31" s="471"/>
      <c r="F31" s="471"/>
      <c r="G31" s="375">
        <f>SUM(G32+G34)</f>
        <v>99288.15</v>
      </c>
      <c r="H31" s="383">
        <f t="shared" si="0"/>
        <v>99288.15</v>
      </c>
      <c r="I31" s="375"/>
    </row>
    <row r="32" spans="2:9" s="376" customFormat="1" ht="17.25" customHeight="1">
      <c r="B32" s="381"/>
      <c r="C32" s="381">
        <v>75410</v>
      </c>
      <c r="D32" s="471" t="s">
        <v>348</v>
      </c>
      <c r="E32" s="471"/>
      <c r="F32" s="471"/>
      <c r="G32" s="375">
        <f>G33</f>
        <v>15000</v>
      </c>
      <c r="H32" s="383">
        <f t="shared" si="0"/>
        <v>15000</v>
      </c>
      <c r="I32" s="375"/>
    </row>
    <row r="33" spans="2:9" s="379" customFormat="1" ht="36" customHeight="1">
      <c r="B33" s="380"/>
      <c r="C33" s="380"/>
      <c r="D33" s="472" t="s">
        <v>383</v>
      </c>
      <c r="E33" s="472"/>
      <c r="F33" s="472"/>
      <c r="G33" s="378">
        <v>15000</v>
      </c>
      <c r="H33" s="382">
        <f t="shared" si="0"/>
        <v>15000</v>
      </c>
      <c r="I33" s="378"/>
    </row>
    <row r="34" spans="2:9" s="376" customFormat="1" ht="17.25" customHeight="1">
      <c r="B34" s="381"/>
      <c r="C34" s="381">
        <v>75412</v>
      </c>
      <c r="D34" s="471" t="s">
        <v>83</v>
      </c>
      <c r="E34" s="471"/>
      <c r="F34" s="471"/>
      <c r="G34" s="375">
        <f>SUM(G35:G37)</f>
        <v>84288.15</v>
      </c>
      <c r="H34" s="383">
        <f t="shared" si="0"/>
        <v>84288.15</v>
      </c>
      <c r="I34" s="375"/>
    </row>
    <row r="35" spans="2:9" s="379" customFormat="1" ht="19.5" customHeight="1">
      <c r="B35" s="380"/>
      <c r="C35" s="380"/>
      <c r="D35" s="472" t="s">
        <v>306</v>
      </c>
      <c r="E35" s="472"/>
      <c r="F35" s="472"/>
      <c r="G35" s="378">
        <v>17599.61</v>
      </c>
      <c r="H35" s="382"/>
      <c r="I35" s="378">
        <f>SUM(G35)</f>
        <v>17599.61</v>
      </c>
    </row>
    <row r="36" spans="2:9" s="379" customFormat="1" ht="32.25" customHeight="1">
      <c r="B36" s="380"/>
      <c r="C36" s="380"/>
      <c r="D36" s="472" t="s">
        <v>411</v>
      </c>
      <c r="E36" s="472"/>
      <c r="F36" s="472"/>
      <c r="G36" s="378">
        <v>31688.54</v>
      </c>
      <c r="H36" s="382">
        <f>SUM(G36)</f>
        <v>31688.54</v>
      </c>
      <c r="I36" s="378"/>
    </row>
    <row r="37" spans="2:9" s="379" customFormat="1" ht="21.75" customHeight="1">
      <c r="B37" s="380"/>
      <c r="C37" s="380"/>
      <c r="D37" s="472" t="s">
        <v>394</v>
      </c>
      <c r="E37" s="472"/>
      <c r="F37" s="472"/>
      <c r="G37" s="378">
        <v>35000</v>
      </c>
      <c r="H37" s="382">
        <f t="shared" si="0"/>
        <v>35000</v>
      </c>
      <c r="I37" s="378"/>
    </row>
    <row r="38" spans="2:9" s="376" customFormat="1" ht="17.25" customHeight="1">
      <c r="B38" s="381">
        <v>853</v>
      </c>
      <c r="C38" s="381"/>
      <c r="D38" s="471" t="s">
        <v>349</v>
      </c>
      <c r="E38" s="471"/>
      <c r="F38" s="471"/>
      <c r="G38" s="375">
        <f>G39</f>
        <v>1723956</v>
      </c>
      <c r="H38" s="383">
        <f t="shared" si="0"/>
        <v>1723956</v>
      </c>
      <c r="I38" s="375"/>
    </row>
    <row r="39" spans="2:9" s="376" customFormat="1" ht="17.25" customHeight="1">
      <c r="B39" s="381"/>
      <c r="C39" s="381">
        <v>85395</v>
      </c>
      <c r="D39" s="471" t="s">
        <v>11</v>
      </c>
      <c r="E39" s="471"/>
      <c r="F39" s="471"/>
      <c r="G39" s="375">
        <f>SUM(G40:G41)</f>
        <v>1723956</v>
      </c>
      <c r="H39" s="383">
        <f>SUM(H40:H41)</f>
        <v>1723956</v>
      </c>
      <c r="I39" s="375"/>
    </row>
    <row r="40" spans="2:9" s="379" customFormat="1" ht="32.25" customHeight="1">
      <c r="B40" s="380"/>
      <c r="C40" s="380"/>
      <c r="D40" s="472" t="s">
        <v>320</v>
      </c>
      <c r="E40" s="472"/>
      <c r="F40" s="472"/>
      <c r="G40" s="378">
        <v>1100000</v>
      </c>
      <c r="H40" s="382">
        <f t="shared" si="0"/>
        <v>1100000</v>
      </c>
      <c r="I40" s="378"/>
    </row>
    <row r="41" spans="2:9" s="379" customFormat="1" ht="20.25" customHeight="1">
      <c r="B41" s="380"/>
      <c r="C41" s="380"/>
      <c r="D41" s="472" t="s">
        <v>410</v>
      </c>
      <c r="E41" s="472"/>
      <c r="F41" s="472"/>
      <c r="G41" s="378">
        <v>623956</v>
      </c>
      <c r="H41" s="382">
        <f t="shared" si="0"/>
        <v>623956</v>
      </c>
      <c r="I41" s="378"/>
    </row>
    <row r="42" spans="2:9" s="376" customFormat="1" ht="17.25" customHeight="1">
      <c r="B42" s="381">
        <v>900</v>
      </c>
      <c r="C42" s="381"/>
      <c r="D42" s="471" t="s">
        <v>87</v>
      </c>
      <c r="E42" s="471"/>
      <c r="F42" s="471"/>
      <c r="G42" s="375">
        <f>SUM(G43+G46)</f>
        <v>60724.800000000003</v>
      </c>
      <c r="H42" s="383">
        <f t="shared" si="0"/>
        <v>60724.800000000003</v>
      </c>
      <c r="I42" s="375"/>
    </row>
    <row r="43" spans="2:9" s="376" customFormat="1" ht="15.75" customHeight="1">
      <c r="B43" s="381"/>
      <c r="C43" s="381">
        <v>90015</v>
      </c>
      <c r="D43" s="471" t="s">
        <v>157</v>
      </c>
      <c r="E43" s="471"/>
      <c r="F43" s="471"/>
      <c r="G43" s="375">
        <f>SUM(G44:G45)</f>
        <v>36307.86</v>
      </c>
      <c r="H43" s="383">
        <f t="shared" si="0"/>
        <v>36307.86</v>
      </c>
      <c r="I43" s="375"/>
    </row>
    <row r="44" spans="2:9" s="379" customFormat="1" ht="15" customHeight="1">
      <c r="B44" s="380"/>
      <c r="C44" s="380"/>
      <c r="D44" s="472" t="s">
        <v>382</v>
      </c>
      <c r="E44" s="472"/>
      <c r="F44" s="472"/>
      <c r="G44" s="378">
        <v>23096.6</v>
      </c>
      <c r="H44" s="382">
        <f t="shared" si="0"/>
        <v>23096.6</v>
      </c>
      <c r="I44" s="378"/>
    </row>
    <row r="45" spans="2:9" s="379" customFormat="1" ht="15" customHeight="1">
      <c r="B45" s="380"/>
      <c r="C45" s="380"/>
      <c r="D45" s="472" t="s">
        <v>303</v>
      </c>
      <c r="E45" s="472"/>
      <c r="F45" s="472"/>
      <c r="G45" s="378">
        <v>13211.26</v>
      </c>
      <c r="H45" s="382">
        <f t="shared" si="0"/>
        <v>13211.26</v>
      </c>
      <c r="I45" s="378"/>
    </row>
    <row r="46" spans="2:9" s="376" customFormat="1" ht="15" customHeight="1">
      <c r="B46" s="381"/>
      <c r="C46" s="381">
        <v>90095</v>
      </c>
      <c r="D46" s="471" t="s">
        <v>11</v>
      </c>
      <c r="E46" s="471"/>
      <c r="F46" s="471"/>
      <c r="G46" s="375">
        <f>SUM(G47:G48)</f>
        <v>24416.940000000002</v>
      </c>
      <c r="H46" s="383">
        <f t="shared" si="0"/>
        <v>24416.940000000002</v>
      </c>
      <c r="I46" s="375"/>
    </row>
    <row r="47" spans="2:9" s="379" customFormat="1" ht="15" customHeight="1">
      <c r="B47" s="380"/>
      <c r="C47" s="380"/>
      <c r="D47" s="472" t="s">
        <v>316</v>
      </c>
      <c r="E47" s="472"/>
      <c r="F47" s="472"/>
      <c r="G47" s="378">
        <v>11594.49</v>
      </c>
      <c r="H47" s="382">
        <f t="shared" si="0"/>
        <v>11594.49</v>
      </c>
      <c r="I47" s="378"/>
    </row>
    <row r="48" spans="2:9" s="379" customFormat="1" ht="15" customHeight="1">
      <c r="B48" s="380"/>
      <c r="C48" s="380"/>
      <c r="D48" s="472" t="s">
        <v>389</v>
      </c>
      <c r="E48" s="472"/>
      <c r="F48" s="472"/>
      <c r="G48" s="378">
        <v>12822.45</v>
      </c>
      <c r="H48" s="382">
        <f t="shared" si="0"/>
        <v>12822.45</v>
      </c>
      <c r="I48" s="378"/>
    </row>
    <row r="49" spans="2:10" s="376" customFormat="1" ht="17.25" customHeight="1">
      <c r="B49" s="381">
        <v>921</v>
      </c>
      <c r="C49" s="381"/>
      <c r="D49" s="471" t="s">
        <v>197</v>
      </c>
      <c r="E49" s="471"/>
      <c r="F49" s="471"/>
      <c r="G49" s="375">
        <f>G50</f>
        <v>59458.47</v>
      </c>
      <c r="H49" s="383">
        <f t="shared" si="0"/>
        <v>59458.47</v>
      </c>
      <c r="I49" s="375"/>
    </row>
    <row r="50" spans="2:10" s="376" customFormat="1" ht="17.25" customHeight="1">
      <c r="B50" s="381"/>
      <c r="C50" s="381">
        <v>92109</v>
      </c>
      <c r="D50" s="471" t="s">
        <v>88</v>
      </c>
      <c r="E50" s="471"/>
      <c r="F50" s="471"/>
      <c r="G50" s="375">
        <f>SUM(G51:G53)</f>
        <v>59458.47</v>
      </c>
      <c r="H50" s="383">
        <f t="shared" si="0"/>
        <v>59458.47</v>
      </c>
      <c r="I50" s="375"/>
    </row>
    <row r="51" spans="2:10" s="379" customFormat="1" ht="32.25" customHeight="1">
      <c r="B51" s="380"/>
      <c r="C51" s="380"/>
      <c r="D51" s="472" t="s">
        <v>395</v>
      </c>
      <c r="E51" s="472"/>
      <c r="F51" s="472"/>
      <c r="G51" s="378">
        <v>30000</v>
      </c>
      <c r="H51" s="382">
        <f>G51</f>
        <v>30000</v>
      </c>
      <c r="I51" s="378"/>
    </row>
    <row r="52" spans="2:10" s="379" customFormat="1" ht="26.25" customHeight="1">
      <c r="B52" s="380"/>
      <c r="C52" s="380"/>
      <c r="D52" s="472" t="s">
        <v>380</v>
      </c>
      <c r="E52" s="472"/>
      <c r="F52" s="472"/>
      <c r="G52" s="378">
        <v>14458.47</v>
      </c>
      <c r="H52" s="382">
        <f t="shared" si="0"/>
        <v>14458.47</v>
      </c>
      <c r="I52" s="378"/>
    </row>
    <row r="53" spans="2:10" s="379" customFormat="1" ht="26.25" customHeight="1">
      <c r="B53" s="380"/>
      <c r="C53" s="380"/>
      <c r="D53" s="472" t="s">
        <v>318</v>
      </c>
      <c r="E53" s="472"/>
      <c r="F53" s="472"/>
      <c r="G53" s="378">
        <v>15000</v>
      </c>
      <c r="H53" s="382">
        <f t="shared" si="0"/>
        <v>15000</v>
      </c>
      <c r="I53" s="378"/>
    </row>
    <row r="54" spans="2:10" s="376" customFormat="1" ht="21" customHeight="1">
      <c r="B54" s="381"/>
      <c r="C54" s="381"/>
      <c r="D54" s="471" t="s">
        <v>108</v>
      </c>
      <c r="E54" s="471"/>
      <c r="F54" s="471"/>
      <c r="G54" s="375">
        <f>SUM(G7+G11+G31+G38+G42+G49+G28+G25)</f>
        <v>5053014.42</v>
      </c>
      <c r="H54" s="375">
        <f>SUM(H7+H11+H31+H38+H42+H49+H28+H25)</f>
        <v>5053014.42</v>
      </c>
      <c r="I54" s="375"/>
      <c r="J54" s="384"/>
    </row>
    <row r="55" spans="2:10" s="379" customFormat="1" ht="15">
      <c r="B55" s="385"/>
      <c r="C55" s="385"/>
      <c r="D55" s="474"/>
      <c r="E55" s="474"/>
      <c r="F55" s="474"/>
    </row>
    <row r="56" spans="2:10" s="387" customFormat="1" ht="15">
      <c r="B56" s="386"/>
      <c r="C56" s="386"/>
    </row>
    <row r="57" spans="2:10" s="387" customFormat="1" ht="15">
      <c r="B57" s="386"/>
      <c r="C57" s="386"/>
      <c r="D57" s="473"/>
      <c r="E57" s="473"/>
      <c r="F57" s="473"/>
    </row>
    <row r="58" spans="2:10" s="132" customFormat="1">
      <c r="B58" s="131"/>
      <c r="C58" s="131"/>
      <c r="G58" s="243"/>
      <c r="H58" s="243"/>
      <c r="I58" s="243"/>
    </row>
    <row r="59" spans="2:10" s="132" customFormat="1">
      <c r="B59" s="131"/>
      <c r="C59" s="131"/>
      <c r="G59" s="243"/>
      <c r="H59" s="243"/>
      <c r="I59" s="243"/>
    </row>
  </sheetData>
  <mergeCells count="56">
    <mergeCell ref="D12:F12"/>
    <mergeCell ref="D13:F13"/>
    <mergeCell ref="D24:F24"/>
    <mergeCell ref="D20:F20"/>
    <mergeCell ref="D16:F16"/>
    <mergeCell ref="D17:F17"/>
    <mergeCell ref="B3:I3"/>
    <mergeCell ref="D5:F6"/>
    <mergeCell ref="C5:C6"/>
    <mergeCell ref="B5:B6"/>
    <mergeCell ref="G5:G6"/>
    <mergeCell ref="H5:I5"/>
    <mergeCell ref="D7:F7"/>
    <mergeCell ref="D9:F9"/>
    <mergeCell ref="D35:F35"/>
    <mergeCell ref="D8:F8"/>
    <mergeCell ref="D19:F19"/>
    <mergeCell ref="D15:F15"/>
    <mergeCell ref="D32:F32"/>
    <mergeCell ref="D33:F33"/>
    <mergeCell ref="D11:F11"/>
    <mergeCell ref="D14:F14"/>
    <mergeCell ref="D18:F18"/>
    <mergeCell ref="D31:F31"/>
    <mergeCell ref="D23:F23"/>
    <mergeCell ref="D21:F21"/>
    <mergeCell ref="D22:F22"/>
    <mergeCell ref="D10:F10"/>
    <mergeCell ref="D37:F37"/>
    <mergeCell ref="D57:F57"/>
    <mergeCell ref="D55:F55"/>
    <mergeCell ref="D54:F54"/>
    <mergeCell ref="D49:F49"/>
    <mergeCell ref="D42:F42"/>
    <mergeCell ref="D43:F43"/>
    <mergeCell ref="D44:F44"/>
    <mergeCell ref="D50:F50"/>
    <mergeCell ref="D53:F53"/>
    <mergeCell ref="D45:F45"/>
    <mergeCell ref="D52:F52"/>
    <mergeCell ref="D25:F25"/>
    <mergeCell ref="D36:F36"/>
    <mergeCell ref="D26:F26"/>
    <mergeCell ref="D27:F27"/>
    <mergeCell ref="D51:F51"/>
    <mergeCell ref="D40:F40"/>
    <mergeCell ref="D46:F46"/>
    <mergeCell ref="D47:F47"/>
    <mergeCell ref="D48:F48"/>
    <mergeCell ref="D38:F38"/>
    <mergeCell ref="D39:F39"/>
    <mergeCell ref="D34:F34"/>
    <mergeCell ref="D41:F41"/>
    <mergeCell ref="D28:F28"/>
    <mergeCell ref="D29:F29"/>
    <mergeCell ref="D30:F30"/>
  </mergeCells>
  <phoneticPr fontId="0" type="noConversion"/>
  <pageMargins left="0.78740157480314965" right="0.39370078740157483" top="0.59055118110236227" bottom="0.98425196850393704" header="0.51181102362204722" footer="0.51181102362204722"/>
  <pageSetup paperSize="9" scale="85" orientation="landscape" r:id="rId1"/>
  <headerFooter alignWithMargins="0">
    <oddFooter>&amp;CWydatki majątkowe 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6" sqref="A6:K6"/>
    </sheetView>
  </sheetViews>
  <sheetFormatPr defaultRowHeight="12.75"/>
  <cols>
    <col min="1" max="1" width="6.140625" style="169" customWidth="1"/>
    <col min="2" max="2" width="9.140625" style="169" hidden="1" customWidth="1"/>
    <col min="3" max="3" width="8.85546875" style="169" customWidth="1"/>
    <col min="4" max="4" width="9.140625" style="169"/>
    <col min="5" max="5" width="26.7109375" style="169" customWidth="1"/>
    <col min="6" max="6" width="11.5703125" style="169" customWidth="1"/>
    <col min="7" max="7" width="15.5703125" style="169" customWidth="1"/>
    <col min="8" max="8" width="12.7109375" style="169" customWidth="1"/>
    <col min="9" max="9" width="14.140625" style="169" customWidth="1"/>
    <col min="10" max="10" width="13.28515625" style="169" customWidth="1"/>
    <col min="11" max="11" width="14.28515625" style="169" customWidth="1"/>
    <col min="12" max="16384" width="9.140625" style="169"/>
  </cols>
  <sheetData>
    <row r="1" spans="1:11">
      <c r="I1" s="169" t="s">
        <v>172</v>
      </c>
    </row>
    <row r="6" spans="1:11" ht="55.5" customHeight="1">
      <c r="A6" s="495" t="s">
        <v>476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</row>
    <row r="7" spans="1:11">
      <c r="K7" s="174" t="s">
        <v>467</v>
      </c>
    </row>
    <row r="8" spans="1:11" s="175" customFormat="1" ht="17.25" customHeight="1">
      <c r="A8" s="491" t="s">
        <v>0</v>
      </c>
      <c r="B8" s="491"/>
      <c r="C8" s="491" t="s">
        <v>1</v>
      </c>
      <c r="D8" s="491" t="s">
        <v>133</v>
      </c>
      <c r="E8" s="491"/>
      <c r="F8" s="492" t="s">
        <v>150</v>
      </c>
      <c r="G8" s="491" t="s">
        <v>191</v>
      </c>
      <c r="H8" s="491"/>
      <c r="I8" s="491"/>
      <c r="J8" s="491"/>
      <c r="K8" s="491"/>
    </row>
    <row r="9" spans="1:11" s="175" customFormat="1" ht="17.25" customHeight="1">
      <c r="A9" s="491"/>
      <c r="B9" s="491"/>
      <c r="C9" s="491"/>
      <c r="D9" s="491"/>
      <c r="E9" s="491"/>
      <c r="F9" s="493"/>
      <c r="G9" s="491" t="s">
        <v>135</v>
      </c>
      <c r="H9" s="491" t="s">
        <v>136</v>
      </c>
      <c r="I9" s="491"/>
      <c r="J9" s="491"/>
      <c r="K9" s="491"/>
    </row>
    <row r="10" spans="1:11" s="175" customFormat="1" ht="2.25" customHeight="1">
      <c r="A10" s="491"/>
      <c r="B10" s="491"/>
      <c r="C10" s="491"/>
      <c r="D10" s="491"/>
      <c r="E10" s="491"/>
      <c r="F10" s="493"/>
      <c r="G10" s="491"/>
      <c r="H10" s="491"/>
      <c r="I10" s="491"/>
      <c r="J10" s="491"/>
      <c r="K10" s="491"/>
    </row>
    <row r="11" spans="1:11" s="175" customFormat="1" ht="5.45" customHeight="1">
      <c r="A11" s="491"/>
      <c r="B11" s="491"/>
      <c r="C11" s="491"/>
      <c r="D11" s="491"/>
      <c r="E11" s="491"/>
      <c r="F11" s="493"/>
      <c r="G11" s="491"/>
      <c r="H11" s="491" t="s">
        <v>198</v>
      </c>
      <c r="I11" s="491" t="s">
        <v>136</v>
      </c>
      <c r="J11" s="491"/>
      <c r="K11" s="491" t="s">
        <v>215</v>
      </c>
    </row>
    <row r="12" spans="1:11" s="175" customFormat="1" ht="9.75" customHeight="1">
      <c r="A12" s="491"/>
      <c r="B12" s="491"/>
      <c r="C12" s="491"/>
      <c r="D12" s="491"/>
      <c r="E12" s="491"/>
      <c r="F12" s="493"/>
      <c r="G12" s="491"/>
      <c r="H12" s="491"/>
      <c r="I12" s="491"/>
      <c r="J12" s="491"/>
      <c r="K12" s="491"/>
    </row>
    <row r="13" spans="1:11" s="175" customFormat="1" ht="75" customHeight="1">
      <c r="A13" s="491"/>
      <c r="B13" s="491"/>
      <c r="C13" s="491"/>
      <c r="D13" s="491"/>
      <c r="E13" s="491"/>
      <c r="F13" s="494"/>
      <c r="G13" s="491"/>
      <c r="H13" s="491"/>
      <c r="I13" s="361" t="s">
        <v>137</v>
      </c>
      <c r="J13" s="361" t="s">
        <v>214</v>
      </c>
      <c r="K13" s="491"/>
    </row>
    <row r="14" spans="1:11" s="172" customFormat="1" ht="16.5" customHeight="1">
      <c r="A14" s="498" t="s">
        <v>138</v>
      </c>
      <c r="B14" s="498"/>
      <c r="C14" s="171" t="s">
        <v>139</v>
      </c>
      <c r="D14" s="498" t="s">
        <v>152</v>
      </c>
      <c r="E14" s="498"/>
      <c r="F14" s="171" t="s">
        <v>140</v>
      </c>
      <c r="G14" s="171" t="s">
        <v>141</v>
      </c>
      <c r="H14" s="171" t="s">
        <v>142</v>
      </c>
      <c r="I14" s="171" t="s">
        <v>143</v>
      </c>
      <c r="J14" s="171" t="s">
        <v>144</v>
      </c>
      <c r="K14" s="171" t="s">
        <v>145</v>
      </c>
    </row>
    <row r="15" spans="1:11" s="179" customFormat="1" ht="20.25" customHeight="1">
      <c r="A15" s="496" t="s">
        <v>70</v>
      </c>
      <c r="B15" s="496"/>
      <c r="C15" s="177"/>
      <c r="D15" s="499" t="s">
        <v>71</v>
      </c>
      <c r="E15" s="499"/>
      <c r="F15" s="178">
        <f t="shared" ref="F15:K15" si="0">SUM(F16:F17)</f>
        <v>55000</v>
      </c>
      <c r="G15" s="178">
        <f t="shared" si="0"/>
        <v>55000</v>
      </c>
      <c r="H15" s="178">
        <f t="shared" si="0"/>
        <v>55000</v>
      </c>
      <c r="I15" s="178">
        <f t="shared" si="0"/>
        <v>39000</v>
      </c>
      <c r="J15" s="178">
        <f t="shared" si="0"/>
        <v>16000</v>
      </c>
      <c r="K15" s="178">
        <f t="shared" si="0"/>
        <v>0</v>
      </c>
    </row>
    <row r="16" spans="1:11" s="172" customFormat="1" ht="25.5" customHeight="1">
      <c r="A16" s="498"/>
      <c r="B16" s="498"/>
      <c r="C16" s="171" t="s">
        <v>154</v>
      </c>
      <c r="D16" s="497" t="s">
        <v>155</v>
      </c>
      <c r="E16" s="497"/>
      <c r="F16" s="180"/>
      <c r="G16" s="180">
        <f>H16</f>
        <v>2000</v>
      </c>
      <c r="H16" s="180">
        <f>SUM(I16:J16)</f>
        <v>2000</v>
      </c>
      <c r="I16" s="180">
        <v>0</v>
      </c>
      <c r="J16" s="180">
        <v>2000</v>
      </c>
      <c r="K16" s="180" t="s">
        <v>147</v>
      </c>
    </row>
    <row r="17" spans="1:11" s="172" customFormat="1" ht="25.5" customHeight="1">
      <c r="A17" s="171"/>
      <c r="B17" s="171"/>
      <c r="C17" s="171" t="s">
        <v>72</v>
      </c>
      <c r="D17" s="497" t="s">
        <v>73</v>
      </c>
      <c r="E17" s="497"/>
      <c r="F17" s="180">
        <v>55000</v>
      </c>
      <c r="G17" s="180">
        <f>H17</f>
        <v>53000</v>
      </c>
      <c r="H17" s="181">
        <f>SUM(I17:K17)</f>
        <v>53000</v>
      </c>
      <c r="I17" s="181">
        <v>39000</v>
      </c>
      <c r="J17" s="181">
        <v>14000</v>
      </c>
      <c r="K17" s="180"/>
    </row>
    <row r="18" spans="1:11" s="172" customFormat="1" ht="20.25" customHeight="1">
      <c r="A18" s="496" t="s">
        <v>151</v>
      </c>
      <c r="B18" s="496"/>
      <c r="C18" s="496"/>
      <c r="D18" s="496"/>
      <c r="E18" s="496"/>
      <c r="F18" s="178">
        <f t="shared" ref="F18:K18" si="1">SUM(F15)</f>
        <v>55000</v>
      </c>
      <c r="G18" s="178">
        <f t="shared" si="1"/>
        <v>55000</v>
      </c>
      <c r="H18" s="178">
        <f t="shared" si="1"/>
        <v>55000</v>
      </c>
      <c r="I18" s="178">
        <f t="shared" si="1"/>
        <v>39000</v>
      </c>
      <c r="J18" s="178">
        <f t="shared" si="1"/>
        <v>16000</v>
      </c>
      <c r="K18" s="178">
        <f t="shared" si="1"/>
        <v>0</v>
      </c>
    </row>
    <row r="19" spans="1:11">
      <c r="F19" s="173"/>
    </row>
    <row r="21" spans="1:11">
      <c r="K21" s="173"/>
    </row>
  </sheetData>
  <mergeCells count="19">
    <mergeCell ref="A18:E18"/>
    <mergeCell ref="D17:E17"/>
    <mergeCell ref="A16:B16"/>
    <mergeCell ref="D16:E16"/>
    <mergeCell ref="A14:B14"/>
    <mergeCell ref="D14:E14"/>
    <mergeCell ref="A15:B15"/>
    <mergeCell ref="D15:E15"/>
    <mergeCell ref="A8:B13"/>
    <mergeCell ref="C8:C13"/>
    <mergeCell ref="D8:E13"/>
    <mergeCell ref="F8:F13"/>
    <mergeCell ref="A6:K6"/>
    <mergeCell ref="G8:K8"/>
    <mergeCell ref="G9:G13"/>
    <mergeCell ref="H9:K10"/>
    <mergeCell ref="H11:H13"/>
    <mergeCell ref="I11:J12"/>
    <mergeCell ref="K11:K1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&amp;CPrzeciwdziałanie alkoholizmowi 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topLeftCell="A2" workbookViewId="0">
      <selection activeCell="I23" sqref="I23"/>
    </sheetView>
  </sheetViews>
  <sheetFormatPr defaultRowHeight="14.25"/>
  <cols>
    <col min="1" max="1" width="5" style="184" customWidth="1"/>
    <col min="2" max="2" width="9.140625" style="184" hidden="1" customWidth="1"/>
    <col min="3" max="3" width="8" style="184" customWidth="1"/>
    <col min="4" max="4" width="9.140625" style="184"/>
    <col min="5" max="5" width="36" style="184" customWidth="1"/>
    <col min="6" max="6" width="15.42578125" style="184" customWidth="1"/>
    <col min="7" max="7" width="15.5703125" style="184" customWidth="1"/>
    <col min="8" max="8" width="12.7109375" style="184" customWidth="1"/>
    <col min="9" max="9" width="15.140625" style="184" customWidth="1"/>
    <col min="10" max="10" width="13.28515625" style="184" customWidth="1"/>
    <col min="11" max="11" width="14.28515625" style="184" customWidth="1"/>
    <col min="12" max="16384" width="9.140625" style="184"/>
  </cols>
  <sheetData>
    <row r="1" spans="1:11">
      <c r="I1" s="184" t="s">
        <v>173</v>
      </c>
    </row>
    <row r="2" spans="1:11" s="185" customFormat="1" ht="39.75" customHeight="1">
      <c r="A2" s="509" t="s">
        <v>407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</row>
    <row r="3" spans="1:11" s="185" customFormat="1" ht="10.5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7" t="s">
        <v>467</v>
      </c>
    </row>
    <row r="4" spans="1:11" s="188" customFormat="1" ht="14.25" customHeight="1">
      <c r="A4" s="504" t="s">
        <v>0</v>
      </c>
      <c r="B4" s="504"/>
      <c r="C4" s="504" t="s">
        <v>1</v>
      </c>
      <c r="D4" s="506" t="s">
        <v>133</v>
      </c>
      <c r="E4" s="506"/>
      <c r="F4" s="493" t="s">
        <v>150</v>
      </c>
      <c r="G4" s="494" t="s">
        <v>134</v>
      </c>
      <c r="H4" s="494"/>
      <c r="I4" s="494"/>
      <c r="J4" s="494"/>
      <c r="K4" s="494"/>
    </row>
    <row r="5" spans="1:11" s="188" customFormat="1" ht="14.25" customHeight="1">
      <c r="A5" s="505"/>
      <c r="B5" s="505"/>
      <c r="C5" s="505"/>
      <c r="D5" s="501"/>
      <c r="E5" s="501"/>
      <c r="F5" s="493"/>
      <c r="G5" s="491" t="s">
        <v>135</v>
      </c>
      <c r="H5" s="491" t="s">
        <v>136</v>
      </c>
      <c r="I5" s="491"/>
      <c r="J5" s="491"/>
      <c r="K5" s="491"/>
    </row>
    <row r="6" spans="1:11" s="188" customFormat="1" ht="71.25" hidden="1" customHeight="1">
      <c r="A6" s="505"/>
      <c r="B6" s="505"/>
      <c r="C6" s="505"/>
      <c r="D6" s="501"/>
      <c r="E6" s="501"/>
      <c r="F6" s="493"/>
      <c r="G6" s="491"/>
      <c r="H6" s="491"/>
      <c r="I6" s="491"/>
      <c r="J6" s="491"/>
      <c r="K6" s="491"/>
    </row>
    <row r="7" spans="1:11" s="188" customFormat="1" ht="10.5" customHeight="1">
      <c r="A7" s="505"/>
      <c r="B7" s="505"/>
      <c r="C7" s="505"/>
      <c r="D7" s="501"/>
      <c r="E7" s="501"/>
      <c r="F7" s="493"/>
      <c r="G7" s="491"/>
      <c r="H7" s="491" t="s">
        <v>198</v>
      </c>
      <c r="I7" s="491" t="s">
        <v>136</v>
      </c>
      <c r="J7" s="491"/>
      <c r="K7" s="491" t="s">
        <v>215</v>
      </c>
    </row>
    <row r="8" spans="1:11" s="188" customFormat="1" ht="2.25" customHeight="1">
      <c r="A8" s="505"/>
      <c r="B8" s="505"/>
      <c r="C8" s="505"/>
      <c r="D8" s="501"/>
      <c r="E8" s="501"/>
      <c r="F8" s="493"/>
      <c r="G8" s="491"/>
      <c r="H8" s="491"/>
      <c r="I8" s="491"/>
      <c r="J8" s="491"/>
      <c r="K8" s="491"/>
    </row>
    <row r="9" spans="1:11" s="188" customFormat="1" ht="61.5" customHeight="1">
      <c r="A9" s="505"/>
      <c r="B9" s="505"/>
      <c r="C9" s="505"/>
      <c r="D9" s="501"/>
      <c r="E9" s="501"/>
      <c r="F9" s="494"/>
      <c r="G9" s="491"/>
      <c r="H9" s="491"/>
      <c r="I9" s="183" t="s">
        <v>137</v>
      </c>
      <c r="J9" s="183" t="s">
        <v>214</v>
      </c>
      <c r="K9" s="491"/>
    </row>
    <row r="10" spans="1:11" s="188" customFormat="1" ht="16.5" customHeight="1">
      <c r="A10" s="501" t="s">
        <v>26</v>
      </c>
      <c r="B10" s="501"/>
      <c r="C10" s="189"/>
      <c r="D10" s="500" t="s">
        <v>146</v>
      </c>
      <c r="E10" s="500"/>
      <c r="F10" s="190">
        <f>SUM(F11)</f>
        <v>51448</v>
      </c>
      <c r="G10" s="190">
        <f>SUM(H10)</f>
        <v>51448</v>
      </c>
      <c r="H10" s="190">
        <f>SUM(I10:J10)</f>
        <v>51448</v>
      </c>
      <c r="I10" s="190">
        <f>SUM(I11)</f>
        <v>51248</v>
      </c>
      <c r="J10" s="190">
        <f>SUM(J11)</f>
        <v>200</v>
      </c>
      <c r="K10" s="190" t="s">
        <v>147</v>
      </c>
    </row>
    <row r="11" spans="1:11" s="175" customFormat="1" ht="16.5" customHeight="1">
      <c r="A11" s="502"/>
      <c r="B11" s="502"/>
      <c r="C11" s="176" t="s">
        <v>28</v>
      </c>
      <c r="D11" s="503" t="s">
        <v>29</v>
      </c>
      <c r="E11" s="503"/>
      <c r="F11" s="191">
        <v>51448</v>
      </c>
      <c r="G11" s="191">
        <f>SUM(H11)</f>
        <v>51448</v>
      </c>
      <c r="H11" s="191">
        <f>SUM(I11:J11)</f>
        <v>51448</v>
      </c>
      <c r="I11" s="191">
        <v>51248</v>
      </c>
      <c r="J11" s="191">
        <v>200</v>
      </c>
      <c r="K11" s="191" t="s">
        <v>147</v>
      </c>
    </row>
    <row r="12" spans="1:11" s="188" customFormat="1" ht="45.75" customHeight="1">
      <c r="A12" s="501" t="s">
        <v>33</v>
      </c>
      <c r="B12" s="501"/>
      <c r="C12" s="189"/>
      <c r="D12" s="500" t="s">
        <v>148</v>
      </c>
      <c r="E12" s="500"/>
      <c r="F12" s="190">
        <f t="shared" ref="F12:K12" si="0">F13</f>
        <v>938</v>
      </c>
      <c r="G12" s="190">
        <f t="shared" si="0"/>
        <v>938</v>
      </c>
      <c r="H12" s="190">
        <f t="shared" si="0"/>
        <v>938</v>
      </c>
      <c r="I12" s="190" t="str">
        <f t="shared" si="0"/>
        <v>0,00</v>
      </c>
      <c r="J12" s="190">
        <f t="shared" si="0"/>
        <v>938</v>
      </c>
      <c r="K12" s="190" t="str">
        <f t="shared" si="0"/>
        <v>0,00</v>
      </c>
    </row>
    <row r="13" spans="1:11" s="175" customFormat="1" ht="31.5" customHeight="1">
      <c r="A13" s="502"/>
      <c r="B13" s="502"/>
      <c r="C13" s="176" t="s">
        <v>35</v>
      </c>
      <c r="D13" s="503" t="s">
        <v>36</v>
      </c>
      <c r="E13" s="503"/>
      <c r="F13" s="191">
        <v>938</v>
      </c>
      <c r="G13" s="191">
        <f>SUM(H13)</f>
        <v>938</v>
      </c>
      <c r="H13" s="191">
        <f>SUM(I13:J13)</f>
        <v>938</v>
      </c>
      <c r="I13" s="191" t="s">
        <v>147</v>
      </c>
      <c r="J13" s="191">
        <v>938</v>
      </c>
      <c r="K13" s="191" t="s">
        <v>147</v>
      </c>
    </row>
    <row r="14" spans="1:11" s="188" customFormat="1" ht="14.25" customHeight="1">
      <c r="A14" s="501" t="s">
        <v>75</v>
      </c>
      <c r="B14" s="501"/>
      <c r="C14" s="189"/>
      <c r="D14" s="500" t="s">
        <v>149</v>
      </c>
      <c r="E14" s="500"/>
      <c r="F14" s="190">
        <f t="shared" ref="F14:K14" si="1">SUM(F15:F15)</f>
        <v>841200</v>
      </c>
      <c r="G14" s="190">
        <f t="shared" si="1"/>
        <v>841200</v>
      </c>
      <c r="H14" s="190">
        <f t="shared" si="1"/>
        <v>840400</v>
      </c>
      <c r="I14" s="190">
        <f t="shared" si="1"/>
        <v>727488</v>
      </c>
      <c r="J14" s="190">
        <f t="shared" si="1"/>
        <v>112912</v>
      </c>
      <c r="K14" s="190">
        <f t="shared" si="1"/>
        <v>800</v>
      </c>
    </row>
    <row r="15" spans="1:11" s="175" customFormat="1" ht="15.75" customHeight="1">
      <c r="A15" s="502"/>
      <c r="B15" s="502"/>
      <c r="C15" s="176" t="s">
        <v>77</v>
      </c>
      <c r="D15" s="503" t="s">
        <v>78</v>
      </c>
      <c r="E15" s="503"/>
      <c r="F15" s="191">
        <v>841200</v>
      </c>
      <c r="G15" s="191">
        <f>SUM(H15+K15)</f>
        <v>841200</v>
      </c>
      <c r="H15" s="191">
        <f t="shared" ref="H15:H20" si="2">SUM(I15:J15)</f>
        <v>840400</v>
      </c>
      <c r="I15" s="191">
        <v>727488</v>
      </c>
      <c r="J15" s="191">
        <v>112912</v>
      </c>
      <c r="K15" s="191">
        <v>800</v>
      </c>
    </row>
    <row r="16" spans="1:11" s="188" customFormat="1" ht="16.5" customHeight="1">
      <c r="A16" s="215" t="s">
        <v>234</v>
      </c>
      <c r="B16" s="215"/>
      <c r="C16" s="215"/>
      <c r="D16" s="500" t="s">
        <v>238</v>
      </c>
      <c r="E16" s="500"/>
      <c r="F16" s="190">
        <f>SUM(F17:F20)</f>
        <v>7012834</v>
      </c>
      <c r="G16" s="190">
        <f>SUM(G17:G20)</f>
        <v>7012834</v>
      </c>
      <c r="H16" s="190">
        <f t="shared" si="2"/>
        <v>105252</v>
      </c>
      <c r="I16" s="190">
        <f>SUM(I17:I20)</f>
        <v>92256</v>
      </c>
      <c r="J16" s="190">
        <f>SUM(J17:J20)</f>
        <v>12996</v>
      </c>
      <c r="K16" s="190">
        <f>SUM(K17:K20)</f>
        <v>6907582</v>
      </c>
    </row>
    <row r="17" spans="1:11" s="175" customFormat="1" ht="18" customHeight="1">
      <c r="A17" s="502"/>
      <c r="B17" s="502"/>
      <c r="C17" s="216" t="s">
        <v>237</v>
      </c>
      <c r="D17" s="503" t="s">
        <v>239</v>
      </c>
      <c r="E17" s="503"/>
      <c r="F17" s="191">
        <v>5305798</v>
      </c>
      <c r="G17" s="191">
        <f>SUM(H17+K17)</f>
        <v>5305798</v>
      </c>
      <c r="H17" s="191">
        <f t="shared" si="2"/>
        <v>45099</v>
      </c>
      <c r="I17" s="191">
        <v>44027</v>
      </c>
      <c r="J17" s="191">
        <v>1072</v>
      </c>
      <c r="K17" s="191">
        <v>5260699</v>
      </c>
    </row>
    <row r="18" spans="1:11" s="175" customFormat="1" ht="58.5" customHeight="1">
      <c r="A18" s="502"/>
      <c r="B18" s="502"/>
      <c r="C18" s="216" t="s">
        <v>235</v>
      </c>
      <c r="D18" s="503" t="s">
        <v>241</v>
      </c>
      <c r="E18" s="503"/>
      <c r="F18" s="191">
        <v>1524827</v>
      </c>
      <c r="G18" s="191">
        <f>SUM(H18+K18)</f>
        <v>1524827</v>
      </c>
      <c r="H18" s="191">
        <f t="shared" si="2"/>
        <v>45744</v>
      </c>
      <c r="I18" s="191">
        <v>43589</v>
      </c>
      <c r="J18" s="191">
        <v>2155</v>
      </c>
      <c r="K18" s="191">
        <v>1479083</v>
      </c>
    </row>
    <row r="19" spans="1:11" s="175" customFormat="1" ht="17.25" customHeight="1">
      <c r="A19" s="235"/>
      <c r="B19" s="235"/>
      <c r="C19" s="235" t="s">
        <v>265</v>
      </c>
      <c r="D19" s="503" t="s">
        <v>266</v>
      </c>
      <c r="E19" s="503"/>
      <c r="F19" s="191">
        <v>173600</v>
      </c>
      <c r="G19" s="191">
        <f>SUM(H19+K19)</f>
        <v>173600</v>
      </c>
      <c r="H19" s="191">
        <f t="shared" si="2"/>
        <v>5800</v>
      </c>
      <c r="I19" s="191">
        <v>4640</v>
      </c>
      <c r="J19" s="191">
        <v>1160</v>
      </c>
      <c r="K19" s="191">
        <v>167800</v>
      </c>
    </row>
    <row r="20" spans="1:11" s="175" customFormat="1" ht="103.5" customHeight="1">
      <c r="A20" s="235"/>
      <c r="B20" s="235"/>
      <c r="C20" s="235" t="s">
        <v>267</v>
      </c>
      <c r="D20" s="507" t="s">
        <v>268</v>
      </c>
      <c r="E20" s="508"/>
      <c r="F20" s="191">
        <v>8609</v>
      </c>
      <c r="G20" s="191">
        <f>SUM(H20+K20)</f>
        <v>8609</v>
      </c>
      <c r="H20" s="191">
        <f t="shared" si="2"/>
        <v>8609</v>
      </c>
      <c r="I20" s="191"/>
      <c r="J20" s="191">
        <v>8609</v>
      </c>
      <c r="K20" s="191"/>
    </row>
    <row r="21" spans="1:11" s="175" customFormat="1" ht="16.5" customHeight="1">
      <c r="A21" s="501" t="s">
        <v>151</v>
      </c>
      <c r="B21" s="501"/>
      <c r="C21" s="501"/>
      <c r="D21" s="501"/>
      <c r="E21" s="501"/>
      <c r="F21" s="190">
        <f t="shared" ref="F21:K21" si="3">SUM(F10+F12+F14+F16)</f>
        <v>7906420</v>
      </c>
      <c r="G21" s="190">
        <f t="shared" si="3"/>
        <v>7906420</v>
      </c>
      <c r="H21" s="190">
        <f t="shared" si="3"/>
        <v>998038</v>
      </c>
      <c r="I21" s="190">
        <f t="shared" si="3"/>
        <v>870992</v>
      </c>
      <c r="J21" s="190">
        <f t="shared" si="3"/>
        <v>127046</v>
      </c>
      <c r="K21" s="190">
        <f t="shared" si="3"/>
        <v>6908382</v>
      </c>
    </row>
    <row r="22" spans="1:11">
      <c r="F22" s="192"/>
    </row>
    <row r="23" spans="1:11">
      <c r="H23" s="239"/>
    </row>
    <row r="24" spans="1:11">
      <c r="H24" s="192"/>
    </row>
  </sheetData>
  <mergeCells count="31">
    <mergeCell ref="D19:E19"/>
    <mergeCell ref="D20:E20"/>
    <mergeCell ref="A2:K2"/>
    <mergeCell ref="A21:E21"/>
    <mergeCell ref="A18:B18"/>
    <mergeCell ref="D18:E18"/>
    <mergeCell ref="A17:B17"/>
    <mergeCell ref="D17:E17"/>
    <mergeCell ref="A12:B12"/>
    <mergeCell ref="D12:E12"/>
    <mergeCell ref="A14:B14"/>
    <mergeCell ref="D14:E14"/>
    <mergeCell ref="A15:B15"/>
    <mergeCell ref="D15:E15"/>
    <mergeCell ref="A13:B13"/>
    <mergeCell ref="D13:E13"/>
    <mergeCell ref="A10:B10"/>
    <mergeCell ref="D10:E10"/>
    <mergeCell ref="A11:B11"/>
    <mergeCell ref="D11:E11"/>
    <mergeCell ref="C4:C9"/>
    <mergeCell ref="D4:E9"/>
    <mergeCell ref="A4:B9"/>
    <mergeCell ref="D16:E16"/>
    <mergeCell ref="F4:F9"/>
    <mergeCell ref="K7:K9"/>
    <mergeCell ref="G4:K4"/>
    <mergeCell ref="G5:G9"/>
    <mergeCell ref="H5:K6"/>
    <mergeCell ref="H7:H9"/>
    <mergeCell ref="I7:J8"/>
  </mergeCells>
  <phoneticPr fontId="0" type="noConversion"/>
  <pageMargins left="0.19685039370078741" right="0.19685039370078741" top="0.39370078740157483" bottom="0.59055118110236227" header="0.51181102362204722" footer="0.51181102362204722"/>
  <pageSetup paperSize="9" orientation="landscape" r:id="rId1"/>
  <headerFooter alignWithMargins="0">
    <oddFooter>&amp;CZadania zlecone 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I26" sqref="I26"/>
    </sheetView>
  </sheetViews>
  <sheetFormatPr defaultRowHeight="12.75"/>
  <cols>
    <col min="1" max="1" width="6.28515625" style="169" customWidth="1"/>
    <col min="2" max="2" width="9.140625" style="169" hidden="1" customWidth="1"/>
    <col min="3" max="3" width="8.85546875" style="169" customWidth="1"/>
    <col min="4" max="4" width="9.140625" style="169"/>
    <col min="5" max="5" width="27.140625" style="169" customWidth="1"/>
    <col min="6" max="6" width="11.5703125" style="169" customWidth="1"/>
    <col min="7" max="7" width="15.5703125" style="169" customWidth="1"/>
    <col min="8" max="8" width="14.28515625" style="169" customWidth="1"/>
    <col min="9" max="9" width="12.140625" style="169" customWidth="1"/>
    <col min="10" max="10" width="13.28515625" style="169" customWidth="1"/>
    <col min="11" max="11" width="13.7109375" style="169" customWidth="1"/>
    <col min="12" max="16384" width="9.140625" style="169"/>
  </cols>
  <sheetData>
    <row r="1" spans="1:11">
      <c r="I1" s="169" t="s">
        <v>174</v>
      </c>
    </row>
    <row r="5" spans="1:11" ht="12.75" customHeight="1">
      <c r="A5" s="495" t="s">
        <v>408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</row>
    <row r="6" spans="1:11" ht="33.75" customHeight="1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</row>
    <row r="7" spans="1:11" ht="13.5" customHeight="1">
      <c r="E7" s="193"/>
      <c r="F7" s="193"/>
      <c r="G7" s="193"/>
      <c r="H7" s="193"/>
    </row>
    <row r="8" spans="1:11">
      <c r="E8" s="193"/>
      <c r="F8" s="193"/>
      <c r="G8" s="193"/>
      <c r="H8" s="193"/>
    </row>
    <row r="9" spans="1:11">
      <c r="E9" s="193"/>
      <c r="F9" s="193"/>
      <c r="G9" s="193"/>
      <c r="H9" s="193"/>
      <c r="K9" s="174" t="s">
        <v>467</v>
      </c>
    </row>
    <row r="10" spans="1:11" s="182" customFormat="1" ht="18.75" customHeight="1">
      <c r="A10" s="491" t="s">
        <v>0</v>
      </c>
      <c r="B10" s="491"/>
      <c r="C10" s="491" t="s">
        <v>1</v>
      </c>
      <c r="D10" s="491" t="s">
        <v>133</v>
      </c>
      <c r="E10" s="491"/>
      <c r="F10" s="492" t="s">
        <v>150</v>
      </c>
      <c r="G10" s="491" t="s">
        <v>191</v>
      </c>
      <c r="H10" s="491"/>
      <c r="I10" s="491"/>
      <c r="J10" s="491"/>
      <c r="K10" s="491"/>
    </row>
    <row r="11" spans="1:11" s="182" customFormat="1" ht="18.75" customHeight="1">
      <c r="A11" s="491"/>
      <c r="B11" s="491"/>
      <c r="C11" s="491"/>
      <c r="D11" s="491"/>
      <c r="E11" s="491"/>
      <c r="F11" s="493"/>
      <c r="G11" s="491" t="s">
        <v>135</v>
      </c>
      <c r="H11" s="491" t="s">
        <v>136</v>
      </c>
      <c r="I11" s="491"/>
      <c r="J11" s="491"/>
      <c r="K11" s="491"/>
    </row>
    <row r="12" spans="1:11" s="182" customFormat="1" ht="2.25" customHeight="1">
      <c r="A12" s="491"/>
      <c r="B12" s="491"/>
      <c r="C12" s="491"/>
      <c r="D12" s="491"/>
      <c r="E12" s="491"/>
      <c r="F12" s="493"/>
      <c r="G12" s="491"/>
      <c r="H12" s="491"/>
      <c r="I12" s="491"/>
      <c r="J12" s="491"/>
      <c r="K12" s="491"/>
    </row>
    <row r="13" spans="1:11" s="182" customFormat="1" ht="18.75" customHeight="1">
      <c r="A13" s="491"/>
      <c r="B13" s="491"/>
      <c r="C13" s="491"/>
      <c r="D13" s="491"/>
      <c r="E13" s="491"/>
      <c r="F13" s="493"/>
      <c r="G13" s="491"/>
      <c r="H13" s="491" t="s">
        <v>198</v>
      </c>
      <c r="I13" s="491" t="s">
        <v>136</v>
      </c>
      <c r="J13" s="491"/>
      <c r="K13" s="491" t="s">
        <v>215</v>
      </c>
    </row>
    <row r="14" spans="1:11" s="182" customFormat="1" ht="2.25" customHeight="1">
      <c r="A14" s="491"/>
      <c r="B14" s="491"/>
      <c r="C14" s="491"/>
      <c r="D14" s="491"/>
      <c r="E14" s="491"/>
      <c r="F14" s="493"/>
      <c r="G14" s="491"/>
      <c r="H14" s="491"/>
      <c r="I14" s="491"/>
      <c r="J14" s="491"/>
      <c r="K14" s="491"/>
    </row>
    <row r="15" spans="1:11" s="182" customFormat="1" ht="109.5" customHeight="1">
      <c r="A15" s="491"/>
      <c r="B15" s="491"/>
      <c r="C15" s="491"/>
      <c r="D15" s="491"/>
      <c r="E15" s="491"/>
      <c r="F15" s="494"/>
      <c r="G15" s="491"/>
      <c r="H15" s="491"/>
      <c r="I15" s="183" t="s">
        <v>137</v>
      </c>
      <c r="J15" s="183" t="s">
        <v>214</v>
      </c>
      <c r="K15" s="491"/>
    </row>
    <row r="16" spans="1:11" s="172" customFormat="1" ht="13.5" customHeight="1">
      <c r="A16" s="498" t="s">
        <v>138</v>
      </c>
      <c r="B16" s="498"/>
      <c r="C16" s="171" t="s">
        <v>139</v>
      </c>
      <c r="D16" s="498" t="s">
        <v>152</v>
      </c>
      <c r="E16" s="498"/>
      <c r="F16" s="171" t="s">
        <v>140</v>
      </c>
      <c r="G16" s="171" t="s">
        <v>141</v>
      </c>
      <c r="H16" s="171" t="s">
        <v>142</v>
      </c>
      <c r="I16" s="171" t="s">
        <v>143</v>
      </c>
      <c r="J16" s="171" t="s">
        <v>144</v>
      </c>
      <c r="K16" s="171" t="s">
        <v>145</v>
      </c>
    </row>
    <row r="17" spans="1:11" s="179" customFormat="1" ht="28.5" customHeight="1">
      <c r="A17" s="496" t="s">
        <v>14</v>
      </c>
      <c r="B17" s="496"/>
      <c r="C17" s="177"/>
      <c r="D17" s="499" t="s">
        <v>153</v>
      </c>
      <c r="E17" s="499"/>
      <c r="F17" s="363">
        <f t="shared" ref="F17:J17" si="0">SUM(F18)</f>
        <v>45000</v>
      </c>
      <c r="G17" s="363">
        <f t="shared" si="0"/>
        <v>45000</v>
      </c>
      <c r="H17" s="363">
        <f t="shared" si="0"/>
        <v>45000</v>
      </c>
      <c r="I17" s="363"/>
      <c r="J17" s="363">
        <f t="shared" si="0"/>
        <v>45000</v>
      </c>
      <c r="K17" s="363"/>
    </row>
    <row r="18" spans="1:11" s="172" customFormat="1" ht="25.5" customHeight="1">
      <c r="A18" s="498"/>
      <c r="B18" s="498"/>
      <c r="C18" s="171" t="s">
        <v>16</v>
      </c>
      <c r="D18" s="497" t="s">
        <v>17</v>
      </c>
      <c r="E18" s="497"/>
      <c r="F18" s="364">
        <v>45000</v>
      </c>
      <c r="G18" s="364">
        <f>SUM(H18)</f>
        <v>45000</v>
      </c>
      <c r="H18" s="364">
        <f>SUM(I18:J18)</f>
        <v>45000</v>
      </c>
      <c r="I18" s="364"/>
      <c r="J18" s="364">
        <v>45000</v>
      </c>
      <c r="K18" s="364"/>
    </row>
    <row r="19" spans="1:11" s="172" customFormat="1" ht="20.25" customHeight="1">
      <c r="A19" s="496" t="s">
        <v>151</v>
      </c>
      <c r="B19" s="496"/>
      <c r="C19" s="496"/>
      <c r="D19" s="496"/>
      <c r="E19" s="496"/>
      <c r="F19" s="363">
        <f t="shared" ref="F19:J19" si="1">SUM(F17)</f>
        <v>45000</v>
      </c>
      <c r="G19" s="363">
        <f t="shared" si="1"/>
        <v>45000</v>
      </c>
      <c r="H19" s="363">
        <f t="shared" si="1"/>
        <v>45000</v>
      </c>
      <c r="I19" s="363"/>
      <c r="J19" s="363">
        <f t="shared" si="1"/>
        <v>45000</v>
      </c>
      <c r="K19" s="363"/>
    </row>
    <row r="20" spans="1:11">
      <c r="F20" s="173"/>
    </row>
  </sheetData>
  <mergeCells count="18">
    <mergeCell ref="A10:B15"/>
    <mergeCell ref="C10:C15"/>
    <mergeCell ref="D10:E15"/>
    <mergeCell ref="F10:F15"/>
    <mergeCell ref="A5:K6"/>
    <mergeCell ref="G10:K10"/>
    <mergeCell ref="G11:G15"/>
    <mergeCell ref="H11:K12"/>
    <mergeCell ref="H13:H15"/>
    <mergeCell ref="I13:J14"/>
    <mergeCell ref="K13:K15"/>
    <mergeCell ref="A19:E19"/>
    <mergeCell ref="A18:B18"/>
    <mergeCell ref="D18:E18"/>
    <mergeCell ref="A16:B16"/>
    <mergeCell ref="D16:E16"/>
    <mergeCell ref="A17:B17"/>
    <mergeCell ref="D17:E17"/>
  </mergeCells>
  <phoneticPr fontId="0" type="noConversion"/>
  <pageMargins left="0.75" right="0.75" top="1" bottom="1" header="0.5" footer="0.5"/>
  <pageSetup paperSize="9" orientation="landscape" r:id="rId1"/>
  <headerFooter alignWithMargins="0">
    <oddFooter>&amp;CPorozumienia 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4"/>
  <sheetViews>
    <sheetView workbookViewId="0">
      <pane ySplit="1" topLeftCell="A58" activePane="bottomLeft" state="frozen"/>
      <selection activeCell="C1" sqref="C1"/>
      <selection pane="bottomLeft" activeCell="E45" sqref="E45"/>
    </sheetView>
  </sheetViews>
  <sheetFormatPr defaultRowHeight="15"/>
  <cols>
    <col min="1" max="1" width="4.28515625" style="254" customWidth="1"/>
    <col min="2" max="2" width="15.42578125" style="254" customWidth="1"/>
    <col min="3" max="3" width="6.7109375" style="254" customWidth="1"/>
    <col min="4" max="4" width="10.85546875" style="254" customWidth="1"/>
    <col min="5" max="5" width="51.5703125" style="254" customWidth="1"/>
    <col min="6" max="6" width="13.7109375" style="254" customWidth="1"/>
    <col min="7" max="7" width="11" style="254" hidden="1" customWidth="1"/>
    <col min="8" max="8" width="12.42578125" style="260" hidden="1" customWidth="1"/>
    <col min="9" max="9" width="12.7109375" style="260" hidden="1" customWidth="1"/>
    <col min="10" max="10" width="13" style="256" customWidth="1"/>
    <col min="11" max="11" width="13.28515625" style="256" customWidth="1"/>
    <col min="12" max="256" width="9.140625" style="254"/>
    <col min="257" max="257" width="4.28515625" style="254" customWidth="1"/>
    <col min="258" max="258" width="23.7109375" style="254" customWidth="1"/>
    <col min="259" max="259" width="10.7109375" style="254" customWidth="1"/>
    <col min="260" max="260" width="12.140625" style="254" customWidth="1"/>
    <col min="261" max="261" width="52.7109375" style="254" customWidth="1"/>
    <col min="262" max="262" width="18.5703125" style="254" customWidth="1"/>
    <col min="263" max="265" width="0" style="254" hidden="1" customWidth="1"/>
    <col min="266" max="266" width="12.85546875" style="254" customWidth="1"/>
    <col min="267" max="267" width="14.85546875" style="254" customWidth="1"/>
    <col min="268" max="512" width="9.140625" style="254"/>
    <col min="513" max="513" width="4.28515625" style="254" customWidth="1"/>
    <col min="514" max="514" width="23.7109375" style="254" customWidth="1"/>
    <col min="515" max="515" width="10.7109375" style="254" customWidth="1"/>
    <col min="516" max="516" width="12.140625" style="254" customWidth="1"/>
    <col min="517" max="517" width="52.7109375" style="254" customWidth="1"/>
    <col min="518" max="518" width="18.5703125" style="254" customWidth="1"/>
    <col min="519" max="521" width="0" style="254" hidden="1" customWidth="1"/>
    <col min="522" max="522" width="12.85546875" style="254" customWidth="1"/>
    <col min="523" max="523" width="14.85546875" style="254" customWidth="1"/>
    <col min="524" max="768" width="9.140625" style="254"/>
    <col min="769" max="769" width="4.28515625" style="254" customWidth="1"/>
    <col min="770" max="770" width="23.7109375" style="254" customWidth="1"/>
    <col min="771" max="771" width="10.7109375" style="254" customWidth="1"/>
    <col min="772" max="772" width="12.140625" style="254" customWidth="1"/>
    <col min="773" max="773" width="52.7109375" style="254" customWidth="1"/>
    <col min="774" max="774" width="18.5703125" style="254" customWidth="1"/>
    <col min="775" max="777" width="0" style="254" hidden="1" customWidth="1"/>
    <col min="778" max="778" width="12.85546875" style="254" customWidth="1"/>
    <col min="779" max="779" width="14.85546875" style="254" customWidth="1"/>
    <col min="780" max="1024" width="9.140625" style="254"/>
    <col min="1025" max="1025" width="4.28515625" style="254" customWidth="1"/>
    <col min="1026" max="1026" width="23.7109375" style="254" customWidth="1"/>
    <col min="1027" max="1027" width="10.7109375" style="254" customWidth="1"/>
    <col min="1028" max="1028" width="12.140625" style="254" customWidth="1"/>
    <col min="1029" max="1029" width="52.7109375" style="254" customWidth="1"/>
    <col min="1030" max="1030" width="18.5703125" style="254" customWidth="1"/>
    <col min="1031" max="1033" width="0" style="254" hidden="1" customWidth="1"/>
    <col min="1034" max="1034" width="12.85546875" style="254" customWidth="1"/>
    <col min="1035" max="1035" width="14.85546875" style="254" customWidth="1"/>
    <col min="1036" max="1280" width="9.140625" style="254"/>
    <col min="1281" max="1281" width="4.28515625" style="254" customWidth="1"/>
    <col min="1282" max="1282" width="23.7109375" style="254" customWidth="1"/>
    <col min="1283" max="1283" width="10.7109375" style="254" customWidth="1"/>
    <col min="1284" max="1284" width="12.140625" style="254" customWidth="1"/>
    <col min="1285" max="1285" width="52.7109375" style="254" customWidth="1"/>
    <col min="1286" max="1286" width="18.5703125" style="254" customWidth="1"/>
    <col min="1287" max="1289" width="0" style="254" hidden="1" customWidth="1"/>
    <col min="1290" max="1290" width="12.85546875" style="254" customWidth="1"/>
    <col min="1291" max="1291" width="14.85546875" style="254" customWidth="1"/>
    <col min="1292" max="1536" width="9.140625" style="254"/>
    <col min="1537" max="1537" width="4.28515625" style="254" customWidth="1"/>
    <col min="1538" max="1538" width="23.7109375" style="254" customWidth="1"/>
    <col min="1539" max="1539" width="10.7109375" style="254" customWidth="1"/>
    <col min="1540" max="1540" width="12.140625" style="254" customWidth="1"/>
    <col min="1541" max="1541" width="52.7109375" style="254" customWidth="1"/>
    <col min="1542" max="1542" width="18.5703125" style="254" customWidth="1"/>
    <col min="1543" max="1545" width="0" style="254" hidden="1" customWidth="1"/>
    <col min="1546" max="1546" width="12.85546875" style="254" customWidth="1"/>
    <col min="1547" max="1547" width="14.85546875" style="254" customWidth="1"/>
    <col min="1548" max="1792" width="9.140625" style="254"/>
    <col min="1793" max="1793" width="4.28515625" style="254" customWidth="1"/>
    <col min="1794" max="1794" width="23.7109375" style="254" customWidth="1"/>
    <col min="1795" max="1795" width="10.7109375" style="254" customWidth="1"/>
    <col min="1796" max="1796" width="12.140625" style="254" customWidth="1"/>
    <col min="1797" max="1797" width="52.7109375" style="254" customWidth="1"/>
    <col min="1798" max="1798" width="18.5703125" style="254" customWidth="1"/>
    <col min="1799" max="1801" width="0" style="254" hidden="1" customWidth="1"/>
    <col min="1802" max="1802" width="12.85546875" style="254" customWidth="1"/>
    <col min="1803" max="1803" width="14.85546875" style="254" customWidth="1"/>
    <col min="1804" max="2048" width="9.140625" style="254"/>
    <col min="2049" max="2049" width="4.28515625" style="254" customWidth="1"/>
    <col min="2050" max="2050" width="23.7109375" style="254" customWidth="1"/>
    <col min="2051" max="2051" width="10.7109375" style="254" customWidth="1"/>
    <col min="2052" max="2052" width="12.140625" style="254" customWidth="1"/>
    <col min="2053" max="2053" width="52.7109375" style="254" customWidth="1"/>
    <col min="2054" max="2054" width="18.5703125" style="254" customWidth="1"/>
    <col min="2055" max="2057" width="0" style="254" hidden="1" customWidth="1"/>
    <col min="2058" max="2058" width="12.85546875" style="254" customWidth="1"/>
    <col min="2059" max="2059" width="14.85546875" style="254" customWidth="1"/>
    <col min="2060" max="2304" width="9.140625" style="254"/>
    <col min="2305" max="2305" width="4.28515625" style="254" customWidth="1"/>
    <col min="2306" max="2306" width="23.7109375" style="254" customWidth="1"/>
    <col min="2307" max="2307" width="10.7109375" style="254" customWidth="1"/>
    <col min="2308" max="2308" width="12.140625" style="254" customWidth="1"/>
    <col min="2309" max="2309" width="52.7109375" style="254" customWidth="1"/>
    <col min="2310" max="2310" width="18.5703125" style="254" customWidth="1"/>
    <col min="2311" max="2313" width="0" style="254" hidden="1" customWidth="1"/>
    <col min="2314" max="2314" width="12.85546875" style="254" customWidth="1"/>
    <col min="2315" max="2315" width="14.85546875" style="254" customWidth="1"/>
    <col min="2316" max="2560" width="9.140625" style="254"/>
    <col min="2561" max="2561" width="4.28515625" style="254" customWidth="1"/>
    <col min="2562" max="2562" width="23.7109375" style="254" customWidth="1"/>
    <col min="2563" max="2563" width="10.7109375" style="254" customWidth="1"/>
    <col min="2564" max="2564" width="12.140625" style="254" customWidth="1"/>
    <col min="2565" max="2565" width="52.7109375" style="254" customWidth="1"/>
    <col min="2566" max="2566" width="18.5703125" style="254" customWidth="1"/>
    <col min="2567" max="2569" width="0" style="254" hidden="1" customWidth="1"/>
    <col min="2570" max="2570" width="12.85546875" style="254" customWidth="1"/>
    <col min="2571" max="2571" width="14.85546875" style="254" customWidth="1"/>
    <col min="2572" max="2816" width="9.140625" style="254"/>
    <col min="2817" max="2817" width="4.28515625" style="254" customWidth="1"/>
    <col min="2818" max="2818" width="23.7109375" style="254" customWidth="1"/>
    <col min="2819" max="2819" width="10.7109375" style="254" customWidth="1"/>
    <col min="2820" max="2820" width="12.140625" style="254" customWidth="1"/>
    <col min="2821" max="2821" width="52.7109375" style="254" customWidth="1"/>
    <col min="2822" max="2822" width="18.5703125" style="254" customWidth="1"/>
    <col min="2823" max="2825" width="0" style="254" hidden="1" customWidth="1"/>
    <col min="2826" max="2826" width="12.85546875" style="254" customWidth="1"/>
    <col min="2827" max="2827" width="14.85546875" style="254" customWidth="1"/>
    <col min="2828" max="3072" width="9.140625" style="254"/>
    <col min="3073" max="3073" width="4.28515625" style="254" customWidth="1"/>
    <col min="3074" max="3074" width="23.7109375" style="254" customWidth="1"/>
    <col min="3075" max="3075" width="10.7109375" style="254" customWidth="1"/>
    <col min="3076" max="3076" width="12.140625" style="254" customWidth="1"/>
    <col min="3077" max="3077" width="52.7109375" style="254" customWidth="1"/>
    <col min="3078" max="3078" width="18.5703125" style="254" customWidth="1"/>
    <col min="3079" max="3081" width="0" style="254" hidden="1" customWidth="1"/>
    <col min="3082" max="3082" width="12.85546875" style="254" customWidth="1"/>
    <col min="3083" max="3083" width="14.85546875" style="254" customWidth="1"/>
    <col min="3084" max="3328" width="9.140625" style="254"/>
    <col min="3329" max="3329" width="4.28515625" style="254" customWidth="1"/>
    <col min="3330" max="3330" width="23.7109375" style="254" customWidth="1"/>
    <col min="3331" max="3331" width="10.7109375" style="254" customWidth="1"/>
    <col min="3332" max="3332" width="12.140625" style="254" customWidth="1"/>
    <col min="3333" max="3333" width="52.7109375" style="254" customWidth="1"/>
    <col min="3334" max="3334" width="18.5703125" style="254" customWidth="1"/>
    <col min="3335" max="3337" width="0" style="254" hidden="1" customWidth="1"/>
    <col min="3338" max="3338" width="12.85546875" style="254" customWidth="1"/>
    <col min="3339" max="3339" width="14.85546875" style="254" customWidth="1"/>
    <col min="3340" max="3584" width="9.140625" style="254"/>
    <col min="3585" max="3585" width="4.28515625" style="254" customWidth="1"/>
    <col min="3586" max="3586" width="23.7109375" style="254" customWidth="1"/>
    <col min="3587" max="3587" width="10.7109375" style="254" customWidth="1"/>
    <col min="3588" max="3588" width="12.140625" style="254" customWidth="1"/>
    <col min="3589" max="3589" width="52.7109375" style="254" customWidth="1"/>
    <col min="3590" max="3590" width="18.5703125" style="254" customWidth="1"/>
    <col min="3591" max="3593" width="0" style="254" hidden="1" customWidth="1"/>
    <col min="3594" max="3594" width="12.85546875" style="254" customWidth="1"/>
    <col min="3595" max="3595" width="14.85546875" style="254" customWidth="1"/>
    <col min="3596" max="3840" width="9.140625" style="254"/>
    <col min="3841" max="3841" width="4.28515625" style="254" customWidth="1"/>
    <col min="3842" max="3842" width="23.7109375" style="254" customWidth="1"/>
    <col min="3843" max="3843" width="10.7109375" style="254" customWidth="1"/>
    <col min="3844" max="3844" width="12.140625" style="254" customWidth="1"/>
    <col min="3845" max="3845" width="52.7109375" style="254" customWidth="1"/>
    <col min="3846" max="3846" width="18.5703125" style="254" customWidth="1"/>
    <col min="3847" max="3849" width="0" style="254" hidden="1" customWidth="1"/>
    <col min="3850" max="3850" width="12.85546875" style="254" customWidth="1"/>
    <col min="3851" max="3851" width="14.85546875" style="254" customWidth="1"/>
    <col min="3852" max="4096" width="9.140625" style="254"/>
    <col min="4097" max="4097" width="4.28515625" style="254" customWidth="1"/>
    <col min="4098" max="4098" width="23.7109375" style="254" customWidth="1"/>
    <col min="4099" max="4099" width="10.7109375" style="254" customWidth="1"/>
    <col min="4100" max="4100" width="12.140625" style="254" customWidth="1"/>
    <col min="4101" max="4101" width="52.7109375" style="254" customWidth="1"/>
    <col min="4102" max="4102" width="18.5703125" style="254" customWidth="1"/>
    <col min="4103" max="4105" width="0" style="254" hidden="1" customWidth="1"/>
    <col min="4106" max="4106" width="12.85546875" style="254" customWidth="1"/>
    <col min="4107" max="4107" width="14.85546875" style="254" customWidth="1"/>
    <col min="4108" max="4352" width="9.140625" style="254"/>
    <col min="4353" max="4353" width="4.28515625" style="254" customWidth="1"/>
    <col min="4354" max="4354" width="23.7109375" style="254" customWidth="1"/>
    <col min="4355" max="4355" width="10.7109375" style="254" customWidth="1"/>
    <col min="4356" max="4356" width="12.140625" style="254" customWidth="1"/>
    <col min="4357" max="4357" width="52.7109375" style="254" customWidth="1"/>
    <col min="4358" max="4358" width="18.5703125" style="254" customWidth="1"/>
    <col min="4359" max="4361" width="0" style="254" hidden="1" customWidth="1"/>
    <col min="4362" max="4362" width="12.85546875" style="254" customWidth="1"/>
    <col min="4363" max="4363" width="14.85546875" style="254" customWidth="1"/>
    <col min="4364" max="4608" width="9.140625" style="254"/>
    <col min="4609" max="4609" width="4.28515625" style="254" customWidth="1"/>
    <col min="4610" max="4610" width="23.7109375" style="254" customWidth="1"/>
    <col min="4611" max="4611" width="10.7109375" style="254" customWidth="1"/>
    <col min="4612" max="4612" width="12.140625" style="254" customWidth="1"/>
    <col min="4613" max="4613" width="52.7109375" style="254" customWidth="1"/>
    <col min="4614" max="4614" width="18.5703125" style="254" customWidth="1"/>
    <col min="4615" max="4617" width="0" style="254" hidden="1" customWidth="1"/>
    <col min="4618" max="4618" width="12.85546875" style="254" customWidth="1"/>
    <col min="4619" max="4619" width="14.85546875" style="254" customWidth="1"/>
    <col min="4620" max="4864" width="9.140625" style="254"/>
    <col min="4865" max="4865" width="4.28515625" style="254" customWidth="1"/>
    <col min="4866" max="4866" width="23.7109375" style="254" customWidth="1"/>
    <col min="4867" max="4867" width="10.7109375" style="254" customWidth="1"/>
    <col min="4868" max="4868" width="12.140625" style="254" customWidth="1"/>
    <col min="4869" max="4869" width="52.7109375" style="254" customWidth="1"/>
    <col min="4870" max="4870" width="18.5703125" style="254" customWidth="1"/>
    <col min="4871" max="4873" width="0" style="254" hidden="1" customWidth="1"/>
    <col min="4874" max="4874" width="12.85546875" style="254" customWidth="1"/>
    <col min="4875" max="4875" width="14.85546875" style="254" customWidth="1"/>
    <col min="4876" max="5120" width="9.140625" style="254"/>
    <col min="5121" max="5121" width="4.28515625" style="254" customWidth="1"/>
    <col min="5122" max="5122" width="23.7109375" style="254" customWidth="1"/>
    <col min="5123" max="5123" width="10.7109375" style="254" customWidth="1"/>
    <col min="5124" max="5124" width="12.140625" style="254" customWidth="1"/>
    <col min="5125" max="5125" width="52.7109375" style="254" customWidth="1"/>
    <col min="5126" max="5126" width="18.5703125" style="254" customWidth="1"/>
    <col min="5127" max="5129" width="0" style="254" hidden="1" customWidth="1"/>
    <col min="5130" max="5130" width="12.85546875" style="254" customWidth="1"/>
    <col min="5131" max="5131" width="14.85546875" style="254" customWidth="1"/>
    <col min="5132" max="5376" width="9.140625" style="254"/>
    <col min="5377" max="5377" width="4.28515625" style="254" customWidth="1"/>
    <col min="5378" max="5378" width="23.7109375" style="254" customWidth="1"/>
    <col min="5379" max="5379" width="10.7109375" style="254" customWidth="1"/>
    <col min="5380" max="5380" width="12.140625" style="254" customWidth="1"/>
    <col min="5381" max="5381" width="52.7109375" style="254" customWidth="1"/>
    <col min="5382" max="5382" width="18.5703125" style="254" customWidth="1"/>
    <col min="5383" max="5385" width="0" style="254" hidden="1" customWidth="1"/>
    <col min="5386" max="5386" width="12.85546875" style="254" customWidth="1"/>
    <col min="5387" max="5387" width="14.85546875" style="254" customWidth="1"/>
    <col min="5388" max="5632" width="9.140625" style="254"/>
    <col min="5633" max="5633" width="4.28515625" style="254" customWidth="1"/>
    <col min="5634" max="5634" width="23.7109375" style="254" customWidth="1"/>
    <col min="5635" max="5635" width="10.7109375" style="254" customWidth="1"/>
    <col min="5636" max="5636" width="12.140625" style="254" customWidth="1"/>
    <col min="5637" max="5637" width="52.7109375" style="254" customWidth="1"/>
    <col min="5638" max="5638" width="18.5703125" style="254" customWidth="1"/>
    <col min="5639" max="5641" width="0" style="254" hidden="1" customWidth="1"/>
    <col min="5642" max="5642" width="12.85546875" style="254" customWidth="1"/>
    <col min="5643" max="5643" width="14.85546875" style="254" customWidth="1"/>
    <col min="5644" max="5888" width="9.140625" style="254"/>
    <col min="5889" max="5889" width="4.28515625" style="254" customWidth="1"/>
    <col min="5890" max="5890" width="23.7109375" style="254" customWidth="1"/>
    <col min="5891" max="5891" width="10.7109375" style="254" customWidth="1"/>
    <col min="5892" max="5892" width="12.140625" style="254" customWidth="1"/>
    <col min="5893" max="5893" width="52.7109375" style="254" customWidth="1"/>
    <col min="5894" max="5894" width="18.5703125" style="254" customWidth="1"/>
    <col min="5895" max="5897" width="0" style="254" hidden="1" customWidth="1"/>
    <col min="5898" max="5898" width="12.85546875" style="254" customWidth="1"/>
    <col min="5899" max="5899" width="14.85546875" style="254" customWidth="1"/>
    <col min="5900" max="6144" width="9.140625" style="254"/>
    <col min="6145" max="6145" width="4.28515625" style="254" customWidth="1"/>
    <col min="6146" max="6146" width="23.7109375" style="254" customWidth="1"/>
    <col min="6147" max="6147" width="10.7109375" style="254" customWidth="1"/>
    <col min="6148" max="6148" width="12.140625" style="254" customWidth="1"/>
    <col min="6149" max="6149" width="52.7109375" style="254" customWidth="1"/>
    <col min="6150" max="6150" width="18.5703125" style="254" customWidth="1"/>
    <col min="6151" max="6153" width="0" style="254" hidden="1" customWidth="1"/>
    <col min="6154" max="6154" width="12.85546875" style="254" customWidth="1"/>
    <col min="6155" max="6155" width="14.85546875" style="254" customWidth="1"/>
    <col min="6156" max="6400" width="9.140625" style="254"/>
    <col min="6401" max="6401" width="4.28515625" style="254" customWidth="1"/>
    <col min="6402" max="6402" width="23.7109375" style="254" customWidth="1"/>
    <col min="6403" max="6403" width="10.7109375" style="254" customWidth="1"/>
    <col min="6404" max="6404" width="12.140625" style="254" customWidth="1"/>
    <col min="6405" max="6405" width="52.7109375" style="254" customWidth="1"/>
    <col min="6406" max="6406" width="18.5703125" style="254" customWidth="1"/>
    <col min="6407" max="6409" width="0" style="254" hidden="1" customWidth="1"/>
    <col min="6410" max="6410" width="12.85546875" style="254" customWidth="1"/>
    <col min="6411" max="6411" width="14.85546875" style="254" customWidth="1"/>
    <col min="6412" max="6656" width="9.140625" style="254"/>
    <col min="6657" max="6657" width="4.28515625" style="254" customWidth="1"/>
    <col min="6658" max="6658" width="23.7109375" style="254" customWidth="1"/>
    <col min="6659" max="6659" width="10.7109375" style="254" customWidth="1"/>
    <col min="6660" max="6660" width="12.140625" style="254" customWidth="1"/>
    <col min="6661" max="6661" width="52.7109375" style="254" customWidth="1"/>
    <col min="6662" max="6662" width="18.5703125" style="254" customWidth="1"/>
    <col min="6663" max="6665" width="0" style="254" hidden="1" customWidth="1"/>
    <col min="6666" max="6666" width="12.85546875" style="254" customWidth="1"/>
    <col min="6667" max="6667" width="14.85546875" style="254" customWidth="1"/>
    <col min="6668" max="6912" width="9.140625" style="254"/>
    <col min="6913" max="6913" width="4.28515625" style="254" customWidth="1"/>
    <col min="6914" max="6914" width="23.7109375" style="254" customWidth="1"/>
    <col min="6915" max="6915" width="10.7109375" style="254" customWidth="1"/>
    <col min="6916" max="6916" width="12.140625" style="254" customWidth="1"/>
    <col min="6917" max="6917" width="52.7109375" style="254" customWidth="1"/>
    <col min="6918" max="6918" width="18.5703125" style="254" customWidth="1"/>
    <col min="6919" max="6921" width="0" style="254" hidden="1" customWidth="1"/>
    <col min="6922" max="6922" width="12.85546875" style="254" customWidth="1"/>
    <col min="6923" max="6923" width="14.85546875" style="254" customWidth="1"/>
    <col min="6924" max="7168" width="9.140625" style="254"/>
    <col min="7169" max="7169" width="4.28515625" style="254" customWidth="1"/>
    <col min="7170" max="7170" width="23.7109375" style="254" customWidth="1"/>
    <col min="7171" max="7171" width="10.7109375" style="254" customWidth="1"/>
    <col min="7172" max="7172" width="12.140625" style="254" customWidth="1"/>
    <col min="7173" max="7173" width="52.7109375" style="254" customWidth="1"/>
    <col min="7174" max="7174" width="18.5703125" style="254" customWidth="1"/>
    <col min="7175" max="7177" width="0" style="254" hidden="1" customWidth="1"/>
    <col min="7178" max="7178" width="12.85546875" style="254" customWidth="1"/>
    <col min="7179" max="7179" width="14.85546875" style="254" customWidth="1"/>
    <col min="7180" max="7424" width="9.140625" style="254"/>
    <col min="7425" max="7425" width="4.28515625" style="254" customWidth="1"/>
    <col min="7426" max="7426" width="23.7109375" style="254" customWidth="1"/>
    <col min="7427" max="7427" width="10.7109375" style="254" customWidth="1"/>
    <col min="7428" max="7428" width="12.140625" style="254" customWidth="1"/>
    <col min="7429" max="7429" width="52.7109375" style="254" customWidth="1"/>
    <col min="7430" max="7430" width="18.5703125" style="254" customWidth="1"/>
    <col min="7431" max="7433" width="0" style="254" hidden="1" customWidth="1"/>
    <col min="7434" max="7434" width="12.85546875" style="254" customWidth="1"/>
    <col min="7435" max="7435" width="14.85546875" style="254" customWidth="1"/>
    <col min="7436" max="7680" width="9.140625" style="254"/>
    <col min="7681" max="7681" width="4.28515625" style="254" customWidth="1"/>
    <col min="7682" max="7682" width="23.7109375" style="254" customWidth="1"/>
    <col min="7683" max="7683" width="10.7109375" style="254" customWidth="1"/>
    <col min="7684" max="7684" width="12.140625" style="254" customWidth="1"/>
    <col min="7685" max="7685" width="52.7109375" style="254" customWidth="1"/>
    <col min="7686" max="7686" width="18.5703125" style="254" customWidth="1"/>
    <col min="7687" max="7689" width="0" style="254" hidden="1" customWidth="1"/>
    <col min="7690" max="7690" width="12.85546875" style="254" customWidth="1"/>
    <col min="7691" max="7691" width="14.85546875" style="254" customWidth="1"/>
    <col min="7692" max="7936" width="9.140625" style="254"/>
    <col min="7937" max="7937" width="4.28515625" style="254" customWidth="1"/>
    <col min="7938" max="7938" width="23.7109375" style="254" customWidth="1"/>
    <col min="7939" max="7939" width="10.7109375" style="254" customWidth="1"/>
    <col min="7940" max="7940" width="12.140625" style="254" customWidth="1"/>
    <col min="7941" max="7941" width="52.7109375" style="254" customWidth="1"/>
    <col min="7942" max="7942" width="18.5703125" style="254" customWidth="1"/>
    <col min="7943" max="7945" width="0" style="254" hidden="1" customWidth="1"/>
    <col min="7946" max="7946" width="12.85546875" style="254" customWidth="1"/>
    <col min="7947" max="7947" width="14.85546875" style="254" customWidth="1"/>
    <col min="7948" max="8192" width="9.140625" style="254"/>
    <col min="8193" max="8193" width="4.28515625" style="254" customWidth="1"/>
    <col min="8194" max="8194" width="23.7109375" style="254" customWidth="1"/>
    <col min="8195" max="8195" width="10.7109375" style="254" customWidth="1"/>
    <col min="8196" max="8196" width="12.140625" style="254" customWidth="1"/>
    <col min="8197" max="8197" width="52.7109375" style="254" customWidth="1"/>
    <col min="8198" max="8198" width="18.5703125" style="254" customWidth="1"/>
    <col min="8199" max="8201" width="0" style="254" hidden="1" customWidth="1"/>
    <col min="8202" max="8202" width="12.85546875" style="254" customWidth="1"/>
    <col min="8203" max="8203" width="14.85546875" style="254" customWidth="1"/>
    <col min="8204" max="8448" width="9.140625" style="254"/>
    <col min="8449" max="8449" width="4.28515625" style="254" customWidth="1"/>
    <col min="8450" max="8450" width="23.7109375" style="254" customWidth="1"/>
    <col min="8451" max="8451" width="10.7109375" style="254" customWidth="1"/>
    <col min="8452" max="8452" width="12.140625" style="254" customWidth="1"/>
    <col min="8453" max="8453" width="52.7109375" style="254" customWidth="1"/>
    <col min="8454" max="8454" width="18.5703125" style="254" customWidth="1"/>
    <col min="8455" max="8457" width="0" style="254" hidden="1" customWidth="1"/>
    <col min="8458" max="8458" width="12.85546875" style="254" customWidth="1"/>
    <col min="8459" max="8459" width="14.85546875" style="254" customWidth="1"/>
    <col min="8460" max="8704" width="9.140625" style="254"/>
    <col min="8705" max="8705" width="4.28515625" style="254" customWidth="1"/>
    <col min="8706" max="8706" width="23.7109375" style="254" customWidth="1"/>
    <col min="8707" max="8707" width="10.7109375" style="254" customWidth="1"/>
    <col min="8708" max="8708" width="12.140625" style="254" customWidth="1"/>
    <col min="8709" max="8709" width="52.7109375" style="254" customWidth="1"/>
    <col min="8710" max="8710" width="18.5703125" style="254" customWidth="1"/>
    <col min="8711" max="8713" width="0" style="254" hidden="1" customWidth="1"/>
    <col min="8714" max="8714" width="12.85546875" style="254" customWidth="1"/>
    <col min="8715" max="8715" width="14.85546875" style="254" customWidth="1"/>
    <col min="8716" max="8960" width="9.140625" style="254"/>
    <col min="8961" max="8961" width="4.28515625" style="254" customWidth="1"/>
    <col min="8962" max="8962" width="23.7109375" style="254" customWidth="1"/>
    <col min="8963" max="8963" width="10.7109375" style="254" customWidth="1"/>
    <col min="8964" max="8964" width="12.140625" style="254" customWidth="1"/>
    <col min="8965" max="8965" width="52.7109375" style="254" customWidth="1"/>
    <col min="8966" max="8966" width="18.5703125" style="254" customWidth="1"/>
    <col min="8967" max="8969" width="0" style="254" hidden="1" customWidth="1"/>
    <col min="8970" max="8970" width="12.85546875" style="254" customWidth="1"/>
    <col min="8971" max="8971" width="14.85546875" style="254" customWidth="1"/>
    <col min="8972" max="9216" width="9.140625" style="254"/>
    <col min="9217" max="9217" width="4.28515625" style="254" customWidth="1"/>
    <col min="9218" max="9218" width="23.7109375" style="254" customWidth="1"/>
    <col min="9219" max="9219" width="10.7109375" style="254" customWidth="1"/>
    <col min="9220" max="9220" width="12.140625" style="254" customWidth="1"/>
    <col min="9221" max="9221" width="52.7109375" style="254" customWidth="1"/>
    <col min="9222" max="9222" width="18.5703125" style="254" customWidth="1"/>
    <col min="9223" max="9225" width="0" style="254" hidden="1" customWidth="1"/>
    <col min="9226" max="9226" width="12.85546875" style="254" customWidth="1"/>
    <col min="9227" max="9227" width="14.85546875" style="254" customWidth="1"/>
    <col min="9228" max="9472" width="9.140625" style="254"/>
    <col min="9473" max="9473" width="4.28515625" style="254" customWidth="1"/>
    <col min="9474" max="9474" width="23.7109375" style="254" customWidth="1"/>
    <col min="9475" max="9475" width="10.7109375" style="254" customWidth="1"/>
    <col min="9476" max="9476" width="12.140625" style="254" customWidth="1"/>
    <col min="9477" max="9477" width="52.7109375" style="254" customWidth="1"/>
    <col min="9478" max="9478" width="18.5703125" style="254" customWidth="1"/>
    <col min="9479" max="9481" width="0" style="254" hidden="1" customWidth="1"/>
    <col min="9482" max="9482" width="12.85546875" style="254" customWidth="1"/>
    <col min="9483" max="9483" width="14.85546875" style="254" customWidth="1"/>
    <col min="9484" max="9728" width="9.140625" style="254"/>
    <col min="9729" max="9729" width="4.28515625" style="254" customWidth="1"/>
    <col min="9730" max="9730" width="23.7109375" style="254" customWidth="1"/>
    <col min="9731" max="9731" width="10.7109375" style="254" customWidth="1"/>
    <col min="9732" max="9732" width="12.140625" style="254" customWidth="1"/>
    <col min="9733" max="9733" width="52.7109375" style="254" customWidth="1"/>
    <col min="9734" max="9734" width="18.5703125" style="254" customWidth="1"/>
    <col min="9735" max="9737" width="0" style="254" hidden="1" customWidth="1"/>
    <col min="9738" max="9738" width="12.85546875" style="254" customWidth="1"/>
    <col min="9739" max="9739" width="14.85546875" style="254" customWidth="1"/>
    <col min="9740" max="9984" width="9.140625" style="254"/>
    <col min="9985" max="9985" width="4.28515625" style="254" customWidth="1"/>
    <col min="9986" max="9986" width="23.7109375" style="254" customWidth="1"/>
    <col min="9987" max="9987" width="10.7109375" style="254" customWidth="1"/>
    <col min="9988" max="9988" width="12.140625" style="254" customWidth="1"/>
    <col min="9989" max="9989" width="52.7109375" style="254" customWidth="1"/>
    <col min="9990" max="9990" width="18.5703125" style="254" customWidth="1"/>
    <col min="9991" max="9993" width="0" style="254" hidden="1" customWidth="1"/>
    <col min="9994" max="9994" width="12.85546875" style="254" customWidth="1"/>
    <col min="9995" max="9995" width="14.85546875" style="254" customWidth="1"/>
    <col min="9996" max="10240" width="9.140625" style="254"/>
    <col min="10241" max="10241" width="4.28515625" style="254" customWidth="1"/>
    <col min="10242" max="10242" width="23.7109375" style="254" customWidth="1"/>
    <col min="10243" max="10243" width="10.7109375" style="254" customWidth="1"/>
    <col min="10244" max="10244" width="12.140625" style="254" customWidth="1"/>
    <col min="10245" max="10245" width="52.7109375" style="254" customWidth="1"/>
    <col min="10246" max="10246" width="18.5703125" style="254" customWidth="1"/>
    <col min="10247" max="10249" width="0" style="254" hidden="1" customWidth="1"/>
    <col min="10250" max="10250" width="12.85546875" style="254" customWidth="1"/>
    <col min="10251" max="10251" width="14.85546875" style="254" customWidth="1"/>
    <col min="10252" max="10496" width="9.140625" style="254"/>
    <col min="10497" max="10497" width="4.28515625" style="254" customWidth="1"/>
    <col min="10498" max="10498" width="23.7109375" style="254" customWidth="1"/>
    <col min="10499" max="10499" width="10.7109375" style="254" customWidth="1"/>
    <col min="10500" max="10500" width="12.140625" style="254" customWidth="1"/>
    <col min="10501" max="10501" width="52.7109375" style="254" customWidth="1"/>
    <col min="10502" max="10502" width="18.5703125" style="254" customWidth="1"/>
    <col min="10503" max="10505" width="0" style="254" hidden="1" customWidth="1"/>
    <col min="10506" max="10506" width="12.85546875" style="254" customWidth="1"/>
    <col min="10507" max="10507" width="14.85546875" style="254" customWidth="1"/>
    <col min="10508" max="10752" width="9.140625" style="254"/>
    <col min="10753" max="10753" width="4.28515625" style="254" customWidth="1"/>
    <col min="10754" max="10754" width="23.7109375" style="254" customWidth="1"/>
    <col min="10755" max="10755" width="10.7109375" style="254" customWidth="1"/>
    <col min="10756" max="10756" width="12.140625" style="254" customWidth="1"/>
    <col min="10757" max="10757" width="52.7109375" style="254" customWidth="1"/>
    <col min="10758" max="10758" width="18.5703125" style="254" customWidth="1"/>
    <col min="10759" max="10761" width="0" style="254" hidden="1" customWidth="1"/>
    <col min="10762" max="10762" width="12.85546875" style="254" customWidth="1"/>
    <col min="10763" max="10763" width="14.85546875" style="254" customWidth="1"/>
    <col min="10764" max="11008" width="9.140625" style="254"/>
    <col min="11009" max="11009" width="4.28515625" style="254" customWidth="1"/>
    <col min="11010" max="11010" width="23.7109375" style="254" customWidth="1"/>
    <col min="11011" max="11011" width="10.7109375" style="254" customWidth="1"/>
    <col min="11012" max="11012" width="12.140625" style="254" customWidth="1"/>
    <col min="11013" max="11013" width="52.7109375" style="254" customWidth="1"/>
    <col min="11014" max="11014" width="18.5703125" style="254" customWidth="1"/>
    <col min="11015" max="11017" width="0" style="254" hidden="1" customWidth="1"/>
    <col min="11018" max="11018" width="12.85546875" style="254" customWidth="1"/>
    <col min="11019" max="11019" width="14.85546875" style="254" customWidth="1"/>
    <col min="11020" max="11264" width="9.140625" style="254"/>
    <col min="11265" max="11265" width="4.28515625" style="254" customWidth="1"/>
    <col min="11266" max="11266" width="23.7109375" style="254" customWidth="1"/>
    <col min="11267" max="11267" width="10.7109375" style="254" customWidth="1"/>
    <col min="11268" max="11268" width="12.140625" style="254" customWidth="1"/>
    <col min="11269" max="11269" width="52.7109375" style="254" customWidth="1"/>
    <col min="11270" max="11270" width="18.5703125" style="254" customWidth="1"/>
    <col min="11271" max="11273" width="0" style="254" hidden="1" customWidth="1"/>
    <col min="11274" max="11274" width="12.85546875" style="254" customWidth="1"/>
    <col min="11275" max="11275" width="14.85546875" style="254" customWidth="1"/>
    <col min="11276" max="11520" width="9.140625" style="254"/>
    <col min="11521" max="11521" width="4.28515625" style="254" customWidth="1"/>
    <col min="11522" max="11522" width="23.7109375" style="254" customWidth="1"/>
    <col min="11523" max="11523" width="10.7109375" style="254" customWidth="1"/>
    <col min="11524" max="11524" width="12.140625" style="254" customWidth="1"/>
    <col min="11525" max="11525" width="52.7109375" style="254" customWidth="1"/>
    <col min="11526" max="11526" width="18.5703125" style="254" customWidth="1"/>
    <col min="11527" max="11529" width="0" style="254" hidden="1" customWidth="1"/>
    <col min="11530" max="11530" width="12.85546875" style="254" customWidth="1"/>
    <col min="11531" max="11531" width="14.85546875" style="254" customWidth="1"/>
    <col min="11532" max="11776" width="9.140625" style="254"/>
    <col min="11777" max="11777" width="4.28515625" style="254" customWidth="1"/>
    <col min="11778" max="11778" width="23.7109375" style="254" customWidth="1"/>
    <col min="11779" max="11779" width="10.7109375" style="254" customWidth="1"/>
    <col min="11780" max="11780" width="12.140625" style="254" customWidth="1"/>
    <col min="11781" max="11781" width="52.7109375" style="254" customWidth="1"/>
    <col min="11782" max="11782" width="18.5703125" style="254" customWidth="1"/>
    <col min="11783" max="11785" width="0" style="254" hidden="1" customWidth="1"/>
    <col min="11786" max="11786" width="12.85546875" style="254" customWidth="1"/>
    <col min="11787" max="11787" width="14.85546875" style="254" customWidth="1"/>
    <col min="11788" max="12032" width="9.140625" style="254"/>
    <col min="12033" max="12033" width="4.28515625" style="254" customWidth="1"/>
    <col min="12034" max="12034" width="23.7109375" style="254" customWidth="1"/>
    <col min="12035" max="12035" width="10.7109375" style="254" customWidth="1"/>
    <col min="12036" max="12036" width="12.140625" style="254" customWidth="1"/>
    <col min="12037" max="12037" width="52.7109375" style="254" customWidth="1"/>
    <col min="12038" max="12038" width="18.5703125" style="254" customWidth="1"/>
    <col min="12039" max="12041" width="0" style="254" hidden="1" customWidth="1"/>
    <col min="12042" max="12042" width="12.85546875" style="254" customWidth="1"/>
    <col min="12043" max="12043" width="14.85546875" style="254" customWidth="1"/>
    <col min="12044" max="12288" width="9.140625" style="254"/>
    <col min="12289" max="12289" width="4.28515625" style="254" customWidth="1"/>
    <col min="12290" max="12290" width="23.7109375" style="254" customWidth="1"/>
    <col min="12291" max="12291" width="10.7109375" style="254" customWidth="1"/>
    <col min="12292" max="12292" width="12.140625" style="254" customWidth="1"/>
    <col min="12293" max="12293" width="52.7109375" style="254" customWidth="1"/>
    <col min="12294" max="12294" width="18.5703125" style="254" customWidth="1"/>
    <col min="12295" max="12297" width="0" style="254" hidden="1" customWidth="1"/>
    <col min="12298" max="12298" width="12.85546875" style="254" customWidth="1"/>
    <col min="12299" max="12299" width="14.85546875" style="254" customWidth="1"/>
    <col min="12300" max="12544" width="9.140625" style="254"/>
    <col min="12545" max="12545" width="4.28515625" style="254" customWidth="1"/>
    <col min="12546" max="12546" width="23.7109375" style="254" customWidth="1"/>
    <col min="12547" max="12547" width="10.7109375" style="254" customWidth="1"/>
    <col min="12548" max="12548" width="12.140625" style="254" customWidth="1"/>
    <col min="12549" max="12549" width="52.7109375" style="254" customWidth="1"/>
    <col min="12550" max="12550" width="18.5703125" style="254" customWidth="1"/>
    <col min="12551" max="12553" width="0" style="254" hidden="1" customWidth="1"/>
    <col min="12554" max="12554" width="12.85546875" style="254" customWidth="1"/>
    <col min="12555" max="12555" width="14.85546875" style="254" customWidth="1"/>
    <col min="12556" max="12800" width="9.140625" style="254"/>
    <col min="12801" max="12801" width="4.28515625" style="254" customWidth="1"/>
    <col min="12802" max="12802" width="23.7109375" style="254" customWidth="1"/>
    <col min="12803" max="12803" width="10.7109375" style="254" customWidth="1"/>
    <col min="12804" max="12804" width="12.140625" style="254" customWidth="1"/>
    <col min="12805" max="12805" width="52.7109375" style="254" customWidth="1"/>
    <col min="12806" max="12806" width="18.5703125" style="254" customWidth="1"/>
    <col min="12807" max="12809" width="0" style="254" hidden="1" customWidth="1"/>
    <col min="12810" max="12810" width="12.85546875" style="254" customWidth="1"/>
    <col min="12811" max="12811" width="14.85546875" style="254" customWidth="1"/>
    <col min="12812" max="13056" width="9.140625" style="254"/>
    <col min="13057" max="13057" width="4.28515625" style="254" customWidth="1"/>
    <col min="13058" max="13058" width="23.7109375" style="254" customWidth="1"/>
    <col min="13059" max="13059" width="10.7109375" style="254" customWidth="1"/>
    <col min="13060" max="13060" width="12.140625" style="254" customWidth="1"/>
    <col min="13061" max="13061" width="52.7109375" style="254" customWidth="1"/>
    <col min="13062" max="13062" width="18.5703125" style="254" customWidth="1"/>
    <col min="13063" max="13065" width="0" style="254" hidden="1" customWidth="1"/>
    <col min="13066" max="13066" width="12.85546875" style="254" customWidth="1"/>
    <col min="13067" max="13067" width="14.85546875" style="254" customWidth="1"/>
    <col min="13068" max="13312" width="9.140625" style="254"/>
    <col min="13313" max="13313" width="4.28515625" style="254" customWidth="1"/>
    <col min="13314" max="13314" width="23.7109375" style="254" customWidth="1"/>
    <col min="13315" max="13315" width="10.7109375" style="254" customWidth="1"/>
    <col min="13316" max="13316" width="12.140625" style="254" customWidth="1"/>
    <col min="13317" max="13317" width="52.7109375" style="254" customWidth="1"/>
    <col min="13318" max="13318" width="18.5703125" style="254" customWidth="1"/>
    <col min="13319" max="13321" width="0" style="254" hidden="1" customWidth="1"/>
    <col min="13322" max="13322" width="12.85546875" style="254" customWidth="1"/>
    <col min="13323" max="13323" width="14.85546875" style="254" customWidth="1"/>
    <col min="13324" max="13568" width="9.140625" style="254"/>
    <col min="13569" max="13569" width="4.28515625" style="254" customWidth="1"/>
    <col min="13570" max="13570" width="23.7109375" style="254" customWidth="1"/>
    <col min="13571" max="13571" width="10.7109375" style="254" customWidth="1"/>
    <col min="13572" max="13572" width="12.140625" style="254" customWidth="1"/>
    <col min="13573" max="13573" width="52.7109375" style="254" customWidth="1"/>
    <col min="13574" max="13574" width="18.5703125" style="254" customWidth="1"/>
    <col min="13575" max="13577" width="0" style="254" hidden="1" customWidth="1"/>
    <col min="13578" max="13578" width="12.85546875" style="254" customWidth="1"/>
    <col min="13579" max="13579" width="14.85546875" style="254" customWidth="1"/>
    <col min="13580" max="13824" width="9.140625" style="254"/>
    <col min="13825" max="13825" width="4.28515625" style="254" customWidth="1"/>
    <col min="13826" max="13826" width="23.7109375" style="254" customWidth="1"/>
    <col min="13827" max="13827" width="10.7109375" style="254" customWidth="1"/>
    <col min="13828" max="13828" width="12.140625" style="254" customWidth="1"/>
    <col min="13829" max="13829" width="52.7109375" style="254" customWidth="1"/>
    <col min="13830" max="13830" width="18.5703125" style="254" customWidth="1"/>
    <col min="13831" max="13833" width="0" style="254" hidden="1" customWidth="1"/>
    <col min="13834" max="13834" width="12.85546875" style="254" customWidth="1"/>
    <col min="13835" max="13835" width="14.85546875" style="254" customWidth="1"/>
    <col min="13836" max="14080" width="9.140625" style="254"/>
    <col min="14081" max="14081" width="4.28515625" style="254" customWidth="1"/>
    <col min="14082" max="14082" width="23.7109375" style="254" customWidth="1"/>
    <col min="14083" max="14083" width="10.7109375" style="254" customWidth="1"/>
    <col min="14084" max="14084" width="12.140625" style="254" customWidth="1"/>
    <col min="14085" max="14085" width="52.7109375" style="254" customWidth="1"/>
    <col min="14086" max="14086" width="18.5703125" style="254" customWidth="1"/>
    <col min="14087" max="14089" width="0" style="254" hidden="1" customWidth="1"/>
    <col min="14090" max="14090" width="12.85546875" style="254" customWidth="1"/>
    <col min="14091" max="14091" width="14.85546875" style="254" customWidth="1"/>
    <col min="14092" max="14336" width="9.140625" style="254"/>
    <col min="14337" max="14337" width="4.28515625" style="254" customWidth="1"/>
    <col min="14338" max="14338" width="23.7109375" style="254" customWidth="1"/>
    <col min="14339" max="14339" width="10.7109375" style="254" customWidth="1"/>
    <col min="14340" max="14340" width="12.140625" style="254" customWidth="1"/>
    <col min="14341" max="14341" width="52.7109375" style="254" customWidth="1"/>
    <col min="14342" max="14342" width="18.5703125" style="254" customWidth="1"/>
    <col min="14343" max="14345" width="0" style="254" hidden="1" customWidth="1"/>
    <col min="14346" max="14346" width="12.85546875" style="254" customWidth="1"/>
    <col min="14347" max="14347" width="14.85546875" style="254" customWidth="1"/>
    <col min="14348" max="14592" width="9.140625" style="254"/>
    <col min="14593" max="14593" width="4.28515625" style="254" customWidth="1"/>
    <col min="14594" max="14594" width="23.7109375" style="254" customWidth="1"/>
    <col min="14595" max="14595" width="10.7109375" style="254" customWidth="1"/>
    <col min="14596" max="14596" width="12.140625" style="254" customWidth="1"/>
    <col min="14597" max="14597" width="52.7109375" style="254" customWidth="1"/>
    <col min="14598" max="14598" width="18.5703125" style="254" customWidth="1"/>
    <col min="14599" max="14601" width="0" style="254" hidden="1" customWidth="1"/>
    <col min="14602" max="14602" width="12.85546875" style="254" customWidth="1"/>
    <col min="14603" max="14603" width="14.85546875" style="254" customWidth="1"/>
    <col min="14604" max="14848" width="9.140625" style="254"/>
    <col min="14849" max="14849" width="4.28515625" style="254" customWidth="1"/>
    <col min="14850" max="14850" width="23.7109375" style="254" customWidth="1"/>
    <col min="14851" max="14851" width="10.7109375" style="254" customWidth="1"/>
    <col min="14852" max="14852" width="12.140625" style="254" customWidth="1"/>
    <col min="14853" max="14853" width="52.7109375" style="254" customWidth="1"/>
    <col min="14854" max="14854" width="18.5703125" style="254" customWidth="1"/>
    <col min="14855" max="14857" width="0" style="254" hidden="1" customWidth="1"/>
    <col min="14858" max="14858" width="12.85546875" style="254" customWidth="1"/>
    <col min="14859" max="14859" width="14.85546875" style="254" customWidth="1"/>
    <col min="14860" max="15104" width="9.140625" style="254"/>
    <col min="15105" max="15105" width="4.28515625" style="254" customWidth="1"/>
    <col min="15106" max="15106" width="23.7109375" style="254" customWidth="1"/>
    <col min="15107" max="15107" width="10.7109375" style="254" customWidth="1"/>
    <col min="15108" max="15108" width="12.140625" style="254" customWidth="1"/>
    <col min="15109" max="15109" width="52.7109375" style="254" customWidth="1"/>
    <col min="15110" max="15110" width="18.5703125" style="254" customWidth="1"/>
    <col min="15111" max="15113" width="0" style="254" hidden="1" customWidth="1"/>
    <col min="15114" max="15114" width="12.85546875" style="254" customWidth="1"/>
    <col min="15115" max="15115" width="14.85546875" style="254" customWidth="1"/>
    <col min="15116" max="15360" width="9.140625" style="254"/>
    <col min="15361" max="15361" width="4.28515625" style="254" customWidth="1"/>
    <col min="15362" max="15362" width="23.7109375" style="254" customWidth="1"/>
    <col min="15363" max="15363" width="10.7109375" style="254" customWidth="1"/>
    <col min="15364" max="15364" width="12.140625" style="254" customWidth="1"/>
    <col min="15365" max="15365" width="52.7109375" style="254" customWidth="1"/>
    <col min="15366" max="15366" width="18.5703125" style="254" customWidth="1"/>
    <col min="15367" max="15369" width="0" style="254" hidden="1" customWidth="1"/>
    <col min="15370" max="15370" width="12.85546875" style="254" customWidth="1"/>
    <col min="15371" max="15371" width="14.85546875" style="254" customWidth="1"/>
    <col min="15372" max="15616" width="9.140625" style="254"/>
    <col min="15617" max="15617" width="4.28515625" style="254" customWidth="1"/>
    <col min="15618" max="15618" width="23.7109375" style="254" customWidth="1"/>
    <col min="15619" max="15619" width="10.7109375" style="254" customWidth="1"/>
    <col min="15620" max="15620" width="12.140625" style="254" customWidth="1"/>
    <col min="15621" max="15621" width="52.7109375" style="254" customWidth="1"/>
    <col min="15622" max="15622" width="18.5703125" style="254" customWidth="1"/>
    <col min="15623" max="15625" width="0" style="254" hidden="1" customWidth="1"/>
    <col min="15626" max="15626" width="12.85546875" style="254" customWidth="1"/>
    <col min="15627" max="15627" width="14.85546875" style="254" customWidth="1"/>
    <col min="15628" max="15872" width="9.140625" style="254"/>
    <col min="15873" max="15873" width="4.28515625" style="254" customWidth="1"/>
    <col min="15874" max="15874" width="23.7109375" style="254" customWidth="1"/>
    <col min="15875" max="15875" width="10.7109375" style="254" customWidth="1"/>
    <col min="15876" max="15876" width="12.140625" style="254" customWidth="1"/>
    <col min="15877" max="15877" width="52.7109375" style="254" customWidth="1"/>
    <col min="15878" max="15878" width="18.5703125" style="254" customWidth="1"/>
    <col min="15879" max="15881" width="0" style="254" hidden="1" customWidth="1"/>
    <col min="15882" max="15882" width="12.85546875" style="254" customWidth="1"/>
    <col min="15883" max="15883" width="14.85546875" style="254" customWidth="1"/>
    <col min="15884" max="16128" width="9.140625" style="254"/>
    <col min="16129" max="16129" width="4.28515625" style="254" customWidth="1"/>
    <col min="16130" max="16130" width="23.7109375" style="254" customWidth="1"/>
    <col min="16131" max="16131" width="10.7109375" style="254" customWidth="1"/>
    <col min="16132" max="16132" width="12.140625" style="254" customWidth="1"/>
    <col min="16133" max="16133" width="52.7109375" style="254" customWidth="1"/>
    <col min="16134" max="16134" width="18.5703125" style="254" customWidth="1"/>
    <col min="16135" max="16137" width="0" style="254" hidden="1" customWidth="1"/>
    <col min="16138" max="16138" width="12.85546875" style="254" customWidth="1"/>
    <col min="16139" max="16139" width="14.85546875" style="254" customWidth="1"/>
    <col min="16140" max="16384" width="9.140625" style="254"/>
  </cols>
  <sheetData>
    <row r="1" spans="1:24" ht="14.25" hidden="1" customHeight="1">
      <c r="B1" s="255"/>
      <c r="H1" s="256"/>
      <c r="I1" s="256"/>
      <c r="J1" s="260"/>
      <c r="K1" s="260"/>
    </row>
    <row r="2" spans="1:24" hidden="1">
      <c r="B2" s="255"/>
      <c r="H2" s="533"/>
      <c r="I2" s="533"/>
      <c r="J2" s="533"/>
      <c r="K2" s="533"/>
    </row>
    <row r="3" spans="1:24" ht="15.75">
      <c r="B3" s="255"/>
      <c r="E3" s="258"/>
      <c r="H3" s="534" t="s">
        <v>362</v>
      </c>
      <c r="I3" s="534"/>
      <c r="J3" s="534"/>
      <c r="K3" s="534"/>
    </row>
    <row r="4" spans="1:24" ht="15.75" hidden="1" customHeight="1">
      <c r="B4" s="255"/>
      <c r="H4" s="533"/>
      <c r="I4" s="533"/>
      <c r="J4" s="533"/>
      <c r="K4" s="533"/>
    </row>
    <row r="5" spans="1:24" ht="5.25" hidden="1" customHeight="1">
      <c r="A5" s="259"/>
      <c r="B5" s="259"/>
      <c r="C5" s="259"/>
      <c r="D5" s="259"/>
      <c r="E5" s="259"/>
      <c r="F5" s="259"/>
      <c r="G5" s="259"/>
      <c r="J5" s="297"/>
      <c r="K5" s="297"/>
    </row>
    <row r="6" spans="1:24" ht="15.75" hidden="1" customHeight="1">
      <c r="A6" s="535"/>
      <c r="B6" s="535"/>
      <c r="C6" s="535"/>
      <c r="D6" s="535"/>
      <c r="E6" s="535"/>
      <c r="F6" s="535"/>
      <c r="G6" s="535"/>
      <c r="H6" s="536"/>
      <c r="I6" s="536"/>
      <c r="J6" s="536"/>
      <c r="K6" s="536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</row>
    <row r="7" spans="1:24" s="330" customFormat="1" ht="21" customHeight="1">
      <c r="A7" s="544" t="s">
        <v>363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</row>
    <row r="8" spans="1:24" s="330" customFormat="1" ht="21" customHeight="1">
      <c r="A8" s="350"/>
      <c r="B8" s="351"/>
      <c r="C8" s="351"/>
      <c r="D8" s="351"/>
      <c r="E8" s="351"/>
      <c r="F8" s="351"/>
      <c r="G8" s="351"/>
      <c r="H8" s="351"/>
      <c r="I8" s="351"/>
      <c r="J8" s="351"/>
      <c r="K8" s="359" t="s">
        <v>467</v>
      </c>
    </row>
    <row r="9" spans="1:24" ht="39.75" customHeight="1">
      <c r="A9" s="537" t="s">
        <v>308</v>
      </c>
      <c r="B9" s="537" t="s">
        <v>309</v>
      </c>
      <c r="C9" s="537" t="s">
        <v>116</v>
      </c>
      <c r="D9" s="537" t="s">
        <v>1</v>
      </c>
      <c r="E9" s="537" t="s">
        <v>310</v>
      </c>
      <c r="F9" s="538" t="s">
        <v>350</v>
      </c>
      <c r="G9" s="358"/>
      <c r="H9" s="540" t="s">
        <v>351</v>
      </c>
      <c r="I9" s="540" t="s">
        <v>352</v>
      </c>
      <c r="J9" s="542" t="s">
        <v>136</v>
      </c>
      <c r="K9" s="543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0" spans="1:24" ht="24" customHeight="1">
      <c r="A10" s="511"/>
      <c r="B10" s="511"/>
      <c r="C10" s="511"/>
      <c r="D10" s="511"/>
      <c r="E10" s="511"/>
      <c r="F10" s="539"/>
      <c r="G10" s="262" t="s">
        <v>311</v>
      </c>
      <c r="H10" s="541"/>
      <c r="I10" s="541"/>
      <c r="J10" s="298" t="s">
        <v>127</v>
      </c>
      <c r="K10" s="298" t="s">
        <v>311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</row>
    <row r="11" spans="1:24" ht="31.5" customHeight="1">
      <c r="A11" s="514">
        <v>1</v>
      </c>
      <c r="B11" s="527" t="s">
        <v>210</v>
      </c>
      <c r="C11" s="263">
        <v>900</v>
      </c>
      <c r="D11" s="263">
        <v>90095</v>
      </c>
      <c r="E11" s="264" t="s">
        <v>366</v>
      </c>
      <c r="F11" s="265">
        <v>10000</v>
      </c>
      <c r="G11" s="266"/>
      <c r="H11" s="267"/>
      <c r="I11" s="268"/>
      <c r="J11" s="299">
        <v>10000</v>
      </c>
      <c r="K11" s="300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</row>
    <row r="12" spans="1:24" ht="36" customHeight="1">
      <c r="A12" s="514"/>
      <c r="B12" s="519"/>
      <c r="C12" s="263">
        <v>900</v>
      </c>
      <c r="D12" s="263">
        <v>90095</v>
      </c>
      <c r="E12" s="269" t="s">
        <v>365</v>
      </c>
      <c r="F12" s="265">
        <v>1000</v>
      </c>
      <c r="G12" s="266"/>
      <c r="H12" s="267"/>
      <c r="I12" s="270"/>
      <c r="J12" s="299">
        <v>1000</v>
      </c>
      <c r="K12" s="300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ht="34.5" customHeight="1">
      <c r="A13" s="514"/>
      <c r="B13" s="519"/>
      <c r="C13" s="263">
        <v>900</v>
      </c>
      <c r="D13" s="263">
        <v>90095</v>
      </c>
      <c r="E13" s="264" t="s">
        <v>364</v>
      </c>
      <c r="F13" s="265">
        <v>10000</v>
      </c>
      <c r="G13" s="266"/>
      <c r="H13" s="267"/>
      <c r="I13" s="267"/>
      <c r="J13" s="299">
        <v>10000</v>
      </c>
      <c r="K13" s="300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ht="21.75" customHeight="1">
      <c r="A14" s="514"/>
      <c r="B14" s="519"/>
      <c r="C14" s="263">
        <v>750</v>
      </c>
      <c r="D14" s="263">
        <v>75075</v>
      </c>
      <c r="E14" s="264" t="s">
        <v>353</v>
      </c>
      <c r="F14" s="265">
        <v>895.58</v>
      </c>
      <c r="G14" s="266"/>
      <c r="H14" s="267"/>
      <c r="I14" s="268"/>
      <c r="J14" s="299">
        <v>895.58</v>
      </c>
      <c r="K14" s="300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24" ht="15.75">
      <c r="A15" s="514"/>
      <c r="B15" s="531"/>
      <c r="C15" s="513" t="s">
        <v>4</v>
      </c>
      <c r="D15" s="513"/>
      <c r="E15" s="513"/>
      <c r="F15" s="271">
        <f>SUM(F11:F14)</f>
        <v>21895.58</v>
      </c>
      <c r="G15" s="272"/>
      <c r="H15" s="268"/>
      <c r="I15" s="268"/>
      <c r="J15" s="301">
        <f>SUM(J11:J14)</f>
        <v>21895.58</v>
      </c>
      <c r="K15" s="302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</row>
    <row r="16" spans="1:24" ht="56.25" customHeight="1">
      <c r="A16" s="511">
        <v>2</v>
      </c>
      <c r="B16" s="517" t="s">
        <v>207</v>
      </c>
      <c r="C16" s="263">
        <v>600</v>
      </c>
      <c r="D16" s="263">
        <v>60016</v>
      </c>
      <c r="E16" s="264" t="s">
        <v>354</v>
      </c>
      <c r="F16" s="274">
        <v>3000</v>
      </c>
      <c r="G16" s="274"/>
      <c r="H16" s="270"/>
      <c r="I16" s="270"/>
      <c r="J16" s="303">
        <v>3000</v>
      </c>
      <c r="K16" s="303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</row>
    <row r="17" spans="1:24" ht="15.75">
      <c r="A17" s="511"/>
      <c r="B17" s="514"/>
      <c r="C17" s="532" t="s">
        <v>4</v>
      </c>
      <c r="D17" s="532"/>
      <c r="E17" s="532"/>
      <c r="F17" s="276">
        <f>SUM(F16:F16)</f>
        <v>3000</v>
      </c>
      <c r="G17" s="276"/>
      <c r="H17" s="270"/>
      <c r="I17" s="270"/>
      <c r="J17" s="277">
        <f>SUM(J16)</f>
        <v>3000</v>
      </c>
      <c r="K17" s="277"/>
    </row>
    <row r="18" spans="1:24" ht="63" customHeight="1">
      <c r="A18" s="511">
        <v>3</v>
      </c>
      <c r="B18" s="512" t="s">
        <v>312</v>
      </c>
      <c r="C18" s="263">
        <v>710</v>
      </c>
      <c r="D18" s="263">
        <v>71004</v>
      </c>
      <c r="E18" s="264" t="s">
        <v>465</v>
      </c>
      <c r="F18" s="274">
        <v>20000</v>
      </c>
      <c r="G18" s="274"/>
      <c r="H18" s="270"/>
      <c r="I18" s="270"/>
      <c r="J18" s="304">
        <v>20000</v>
      </c>
      <c r="K18" s="30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</row>
    <row r="19" spans="1:24" ht="32.25" customHeight="1">
      <c r="A19" s="511"/>
      <c r="B19" s="512"/>
      <c r="C19" s="263">
        <v>600</v>
      </c>
      <c r="D19" s="263">
        <v>60016</v>
      </c>
      <c r="E19" s="264" t="s">
        <v>355</v>
      </c>
      <c r="F19" s="274">
        <v>1895.58</v>
      </c>
      <c r="G19" s="274"/>
      <c r="H19" s="270"/>
      <c r="I19" s="270"/>
      <c r="J19" s="304">
        <v>1895.58</v>
      </c>
      <c r="K19" s="304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</row>
    <row r="20" spans="1:24" ht="15.75">
      <c r="A20" s="511"/>
      <c r="B20" s="511"/>
      <c r="C20" s="513" t="s">
        <v>4</v>
      </c>
      <c r="D20" s="513"/>
      <c r="E20" s="513"/>
      <c r="F20" s="278">
        <f>SUM(F18:F19)</f>
        <v>21895.58</v>
      </c>
      <c r="G20" s="276"/>
      <c r="H20" s="270"/>
      <c r="I20" s="270"/>
      <c r="J20" s="306">
        <f>SUM(J18:J19)</f>
        <v>21895.58</v>
      </c>
      <c r="K20" s="277"/>
    </row>
    <row r="21" spans="1:24" ht="63.75" customHeight="1">
      <c r="A21" s="514">
        <v>4</v>
      </c>
      <c r="B21" s="512" t="s">
        <v>160</v>
      </c>
      <c r="C21" s="263">
        <v>900</v>
      </c>
      <c r="D21" s="263">
        <v>90095</v>
      </c>
      <c r="E21" s="264" t="s">
        <v>367</v>
      </c>
      <c r="F21" s="274">
        <v>26000</v>
      </c>
      <c r="G21" s="274"/>
      <c r="H21" s="270"/>
      <c r="I21" s="270"/>
      <c r="J21" s="304">
        <v>26000</v>
      </c>
      <c r="K21" s="304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</row>
    <row r="22" spans="1:24" ht="20.25" customHeight="1">
      <c r="A22" s="514"/>
      <c r="B22" s="512"/>
      <c r="C22" s="263">
        <v>750</v>
      </c>
      <c r="D22" s="263">
        <v>75075</v>
      </c>
      <c r="E22" s="279" t="s">
        <v>356</v>
      </c>
      <c r="F22" s="274">
        <v>12193.2</v>
      </c>
      <c r="G22" s="274"/>
      <c r="H22" s="270"/>
      <c r="I22" s="270"/>
      <c r="J22" s="304">
        <v>12193.2</v>
      </c>
      <c r="K22" s="304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</row>
    <row r="23" spans="1:24" ht="39" customHeight="1">
      <c r="A23" s="514"/>
      <c r="B23" s="512"/>
      <c r="C23" s="263">
        <v>926</v>
      </c>
      <c r="D23" s="263">
        <v>92601</v>
      </c>
      <c r="E23" s="279" t="s">
        <v>357</v>
      </c>
      <c r="F23" s="274">
        <v>8000</v>
      </c>
      <c r="G23" s="274"/>
      <c r="H23" s="270"/>
      <c r="I23" s="270"/>
      <c r="J23" s="304">
        <v>8000</v>
      </c>
      <c r="K23" s="304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</row>
    <row r="24" spans="1:24" ht="31.5" customHeight="1">
      <c r="A24" s="514"/>
      <c r="B24" s="511"/>
      <c r="C24" s="513" t="s">
        <v>4</v>
      </c>
      <c r="D24" s="513"/>
      <c r="E24" s="513"/>
      <c r="F24" s="278">
        <f>SUM(F21:F23)</f>
        <v>46193.2</v>
      </c>
      <c r="G24" s="276"/>
      <c r="H24" s="270"/>
      <c r="I24" s="270"/>
      <c r="J24" s="306">
        <f>SUM(J21:J23)</f>
        <v>46193.2</v>
      </c>
      <c r="K24" s="277"/>
    </row>
    <row r="25" spans="1:24" ht="45">
      <c r="A25" s="511">
        <v>5</v>
      </c>
      <c r="B25" s="512" t="s">
        <v>161</v>
      </c>
      <c r="C25" s="263">
        <v>710</v>
      </c>
      <c r="D25" s="263">
        <v>71004</v>
      </c>
      <c r="E25" s="264" t="s">
        <v>368</v>
      </c>
      <c r="F25" s="274">
        <v>15877.97</v>
      </c>
      <c r="G25" s="274"/>
      <c r="H25" s="270"/>
      <c r="I25" s="270"/>
      <c r="J25" s="304">
        <v>15877.97</v>
      </c>
      <c r="K25" s="304"/>
    </row>
    <row r="26" spans="1:24" ht="36.75" customHeight="1">
      <c r="A26" s="511"/>
      <c r="B26" s="512"/>
      <c r="C26" s="263">
        <v>900</v>
      </c>
      <c r="D26" s="263">
        <v>90015</v>
      </c>
      <c r="E26" s="279" t="s">
        <v>369</v>
      </c>
      <c r="F26" s="274">
        <v>4631.8100000000004</v>
      </c>
      <c r="G26" s="274"/>
      <c r="H26" s="270"/>
      <c r="I26" s="270"/>
      <c r="J26" s="304">
        <v>4631.8100000000004</v>
      </c>
      <c r="K26" s="304"/>
    </row>
    <row r="27" spans="1:24" ht="22.5" customHeight="1">
      <c r="A27" s="511"/>
      <c r="B27" s="511"/>
      <c r="C27" s="513" t="s">
        <v>4</v>
      </c>
      <c r="D27" s="513"/>
      <c r="E27" s="513"/>
      <c r="F27" s="276">
        <f>SUM(F25:F26)</f>
        <v>20509.78</v>
      </c>
      <c r="G27" s="274"/>
      <c r="H27" s="270"/>
      <c r="I27" s="270"/>
      <c r="J27" s="277">
        <f>SUM(J25:J26)</f>
        <v>20509.78</v>
      </c>
      <c r="K27" s="304"/>
    </row>
    <row r="28" spans="1:24" ht="30">
      <c r="A28" s="511">
        <v>6</v>
      </c>
      <c r="B28" s="512" t="s">
        <v>162</v>
      </c>
      <c r="C28" s="263">
        <v>801</v>
      </c>
      <c r="D28" s="263">
        <v>80113</v>
      </c>
      <c r="E28" s="279" t="s">
        <v>370</v>
      </c>
      <c r="F28" s="274">
        <v>10000</v>
      </c>
      <c r="G28" s="274"/>
      <c r="H28" s="270"/>
      <c r="I28" s="270"/>
      <c r="J28" s="304">
        <v>10000</v>
      </c>
      <c r="K28" s="304"/>
    </row>
    <row r="29" spans="1:24" ht="30">
      <c r="A29" s="511"/>
      <c r="B29" s="512"/>
      <c r="C29" s="263">
        <v>600</v>
      </c>
      <c r="D29" s="263">
        <v>60016</v>
      </c>
      <c r="E29" s="279" t="s">
        <v>358</v>
      </c>
      <c r="F29" s="274">
        <v>5567.11</v>
      </c>
      <c r="G29" s="274"/>
      <c r="H29" s="270"/>
      <c r="I29" s="270"/>
      <c r="J29" s="304"/>
      <c r="K29" s="304">
        <f>SUM(F29)</f>
        <v>5567.11</v>
      </c>
    </row>
    <row r="30" spans="1:24" ht="15.75">
      <c r="A30" s="511"/>
      <c r="B30" s="511"/>
      <c r="C30" s="513" t="s">
        <v>4</v>
      </c>
      <c r="D30" s="513"/>
      <c r="E30" s="513"/>
      <c r="F30" s="278">
        <f>SUM(F28:F29)</f>
        <v>15567.11</v>
      </c>
      <c r="G30" s="276"/>
      <c r="H30" s="270"/>
      <c r="I30" s="270"/>
      <c r="J30" s="306">
        <f>SUM(J28:J29)</f>
        <v>10000</v>
      </c>
      <c r="K30" s="306">
        <f>SUM(K28:K29)</f>
        <v>5567.11</v>
      </c>
    </row>
    <row r="31" spans="1:24" s="296" customFormat="1" ht="56.25" customHeight="1">
      <c r="A31" s="514">
        <v>7</v>
      </c>
      <c r="B31" s="517" t="s">
        <v>313</v>
      </c>
      <c r="C31" s="295">
        <v>754</v>
      </c>
      <c r="D31" s="295">
        <v>75412</v>
      </c>
      <c r="E31" s="284" t="s">
        <v>412</v>
      </c>
      <c r="F31" s="282">
        <v>31688.54</v>
      </c>
      <c r="G31" s="282"/>
      <c r="H31" s="283"/>
      <c r="I31" s="283"/>
      <c r="J31" s="305"/>
      <c r="K31" s="305">
        <v>31688.54</v>
      </c>
    </row>
    <row r="32" spans="1:24" ht="15.75">
      <c r="A32" s="514"/>
      <c r="B32" s="514"/>
      <c r="C32" s="513" t="s">
        <v>4</v>
      </c>
      <c r="D32" s="513"/>
      <c r="E32" s="513"/>
      <c r="F32" s="278">
        <v>31688.54</v>
      </c>
      <c r="G32" s="276"/>
      <c r="H32" s="270"/>
      <c r="I32" s="270"/>
      <c r="J32" s="277"/>
      <c r="K32" s="277">
        <f>SUM(K31)</f>
        <v>31688.54</v>
      </c>
    </row>
    <row r="33" spans="1:11" s="275" customFormat="1" ht="39" customHeight="1">
      <c r="A33" s="514">
        <v>8</v>
      </c>
      <c r="B33" s="517" t="s">
        <v>314</v>
      </c>
      <c r="C33" s="263">
        <v>600</v>
      </c>
      <c r="D33" s="263">
        <v>60016</v>
      </c>
      <c r="E33" s="264" t="s">
        <v>343</v>
      </c>
      <c r="F33" s="274">
        <v>11594.49</v>
      </c>
      <c r="G33" s="274"/>
      <c r="H33" s="270"/>
      <c r="I33" s="270"/>
      <c r="J33" s="304"/>
      <c r="K33" s="304">
        <v>11594.49</v>
      </c>
    </row>
    <row r="34" spans="1:11" ht="15.75">
      <c r="A34" s="514"/>
      <c r="B34" s="514"/>
      <c r="C34" s="513" t="s">
        <v>4</v>
      </c>
      <c r="D34" s="513"/>
      <c r="E34" s="513"/>
      <c r="F34" s="278">
        <v>11594.49</v>
      </c>
      <c r="G34" s="274"/>
      <c r="H34" s="270"/>
      <c r="I34" s="270"/>
      <c r="J34" s="277"/>
      <c r="K34" s="277">
        <f>SUM(K33)</f>
        <v>11594.49</v>
      </c>
    </row>
    <row r="35" spans="1:11" ht="36.75" customHeight="1">
      <c r="A35" s="514">
        <v>9</v>
      </c>
      <c r="B35" s="517" t="s">
        <v>315</v>
      </c>
      <c r="C35" s="263">
        <v>754</v>
      </c>
      <c r="D35" s="263">
        <v>75412</v>
      </c>
      <c r="E35" s="264" t="s">
        <v>306</v>
      </c>
      <c r="F35" s="274">
        <v>17599.61</v>
      </c>
      <c r="G35" s="274"/>
      <c r="H35" s="270"/>
      <c r="I35" s="270"/>
      <c r="J35" s="304"/>
      <c r="K35" s="304">
        <v>17599.61</v>
      </c>
    </row>
    <row r="36" spans="1:11" ht="15.75">
      <c r="A36" s="514"/>
      <c r="B36" s="514"/>
      <c r="C36" s="513" t="s">
        <v>4</v>
      </c>
      <c r="D36" s="513"/>
      <c r="E36" s="513"/>
      <c r="F36" s="278">
        <v>17599.61</v>
      </c>
      <c r="G36" s="276"/>
      <c r="H36" s="270"/>
      <c r="I36" s="270"/>
      <c r="J36" s="277"/>
      <c r="K36" s="277">
        <f>SUM(K35)</f>
        <v>17599.61</v>
      </c>
    </row>
    <row r="37" spans="1:11" ht="27.75" customHeight="1">
      <c r="A37" s="514">
        <v>10</v>
      </c>
      <c r="B37" s="529" t="s">
        <v>180</v>
      </c>
      <c r="C37" s="281">
        <v>900</v>
      </c>
      <c r="D37" s="281">
        <v>90095</v>
      </c>
      <c r="E37" s="284" t="s">
        <v>316</v>
      </c>
      <c r="F37" s="282">
        <v>11594.49</v>
      </c>
      <c r="G37" s="282"/>
      <c r="H37" s="283"/>
      <c r="I37" s="283"/>
      <c r="J37" s="305"/>
      <c r="K37" s="305">
        <v>11594.49</v>
      </c>
    </row>
    <row r="38" spans="1:11" ht="24" customHeight="1">
      <c r="A38" s="511"/>
      <c r="B38" s="530"/>
      <c r="C38" s="513" t="s">
        <v>4</v>
      </c>
      <c r="D38" s="513"/>
      <c r="E38" s="513"/>
      <c r="F38" s="276">
        <f>SUM(F37:F37)</f>
        <v>11594.49</v>
      </c>
      <c r="G38" s="274"/>
      <c r="H38" s="270"/>
      <c r="I38" s="270"/>
      <c r="J38" s="277"/>
      <c r="K38" s="306">
        <f>SUM(K37)</f>
        <v>11594.49</v>
      </c>
    </row>
    <row r="39" spans="1:11" ht="39" customHeight="1">
      <c r="A39" s="514">
        <v>11</v>
      </c>
      <c r="B39" s="517" t="s">
        <v>163</v>
      </c>
      <c r="C39" s="280">
        <v>921</v>
      </c>
      <c r="D39" s="280">
        <v>92109</v>
      </c>
      <c r="E39" s="264" t="s">
        <v>372</v>
      </c>
      <c r="F39" s="274">
        <v>14458.47</v>
      </c>
      <c r="G39" s="274"/>
      <c r="H39" s="270"/>
      <c r="I39" s="270"/>
      <c r="J39" s="304"/>
      <c r="K39" s="304">
        <v>14458.47</v>
      </c>
    </row>
    <row r="40" spans="1:11" ht="27" customHeight="1">
      <c r="A40" s="514"/>
      <c r="B40" s="511"/>
      <c r="C40" s="513" t="s">
        <v>4</v>
      </c>
      <c r="D40" s="513"/>
      <c r="E40" s="513"/>
      <c r="F40" s="278">
        <v>14458.47</v>
      </c>
      <c r="G40" s="274"/>
      <c r="H40" s="270"/>
      <c r="I40" s="270"/>
      <c r="J40" s="277"/>
      <c r="K40" s="306">
        <f>SUM(K39)</f>
        <v>14458.47</v>
      </c>
    </row>
    <row r="41" spans="1:11" ht="35.25" customHeight="1">
      <c r="A41" s="511">
        <v>12</v>
      </c>
      <c r="B41" s="527" t="s">
        <v>317</v>
      </c>
      <c r="C41" s="263">
        <v>900</v>
      </c>
      <c r="D41" s="263">
        <v>90095</v>
      </c>
      <c r="E41" s="285" t="s">
        <v>304</v>
      </c>
      <c r="F41" s="274">
        <v>8037.17</v>
      </c>
      <c r="G41" s="274"/>
      <c r="H41" s="270"/>
      <c r="I41" s="270"/>
      <c r="J41" s="304">
        <v>8037.17</v>
      </c>
      <c r="K41" s="304"/>
    </row>
    <row r="42" spans="1:11" ht="37.5" customHeight="1">
      <c r="A42" s="511"/>
      <c r="B42" s="528"/>
      <c r="C42" s="263">
        <v>921</v>
      </c>
      <c r="D42" s="263">
        <v>92109</v>
      </c>
      <c r="E42" s="264" t="s">
        <v>373</v>
      </c>
      <c r="F42" s="274">
        <v>8500</v>
      </c>
      <c r="G42" s="274"/>
      <c r="H42" s="270"/>
      <c r="I42" s="270"/>
      <c r="J42" s="304">
        <v>8500</v>
      </c>
      <c r="K42" s="304"/>
    </row>
    <row r="43" spans="1:11" ht="15" customHeight="1">
      <c r="A43" s="511"/>
      <c r="B43" s="520"/>
      <c r="C43" s="513" t="s">
        <v>4</v>
      </c>
      <c r="D43" s="513"/>
      <c r="E43" s="513"/>
      <c r="F43" s="276">
        <f>SUM(F41:F42)</f>
        <v>16537.169999999998</v>
      </c>
      <c r="G43" s="276"/>
      <c r="H43" s="270"/>
      <c r="I43" s="270"/>
      <c r="J43" s="277">
        <f>SUM(J41:J42)</f>
        <v>16537.169999999998</v>
      </c>
      <c r="K43" s="277"/>
    </row>
    <row r="44" spans="1:11" ht="36" customHeight="1">
      <c r="A44" s="514">
        <v>13</v>
      </c>
      <c r="B44" s="517" t="s">
        <v>164</v>
      </c>
      <c r="C44" s="263">
        <v>921</v>
      </c>
      <c r="D44" s="263">
        <v>92109</v>
      </c>
      <c r="E44" s="264" t="s">
        <v>477</v>
      </c>
      <c r="F44" s="274">
        <v>15000</v>
      </c>
      <c r="G44" s="274"/>
      <c r="H44" s="270"/>
      <c r="I44" s="270"/>
      <c r="J44" s="304"/>
      <c r="K44" s="304">
        <f>SUM(F44)</f>
        <v>15000</v>
      </c>
    </row>
    <row r="45" spans="1:11" ht="38.25" customHeight="1">
      <c r="A45" s="514"/>
      <c r="B45" s="517"/>
      <c r="C45" s="263">
        <v>921</v>
      </c>
      <c r="D45" s="263">
        <v>92109</v>
      </c>
      <c r="E45" s="279" t="s">
        <v>374</v>
      </c>
      <c r="F45" s="274">
        <v>6757</v>
      </c>
      <c r="G45" s="274"/>
      <c r="H45" s="270"/>
      <c r="I45" s="270"/>
      <c r="J45" s="304">
        <f>SUM(F45:I45)</f>
        <v>6757</v>
      </c>
      <c r="K45" s="304"/>
    </row>
    <row r="46" spans="1:11" ht="15.75">
      <c r="A46" s="514"/>
      <c r="B46" s="514"/>
      <c r="C46" s="513" t="s">
        <v>4</v>
      </c>
      <c r="D46" s="513"/>
      <c r="E46" s="513"/>
      <c r="F46" s="276">
        <f>SUM(F44:F45)</f>
        <v>21757</v>
      </c>
      <c r="G46" s="276"/>
      <c r="H46" s="270"/>
      <c r="I46" s="270"/>
      <c r="J46" s="277">
        <f>SUM(J44:J45)</f>
        <v>6757</v>
      </c>
      <c r="K46" s="277">
        <f>SUM(K44:K45)</f>
        <v>15000</v>
      </c>
    </row>
    <row r="47" spans="1:11" ht="47.25" customHeight="1">
      <c r="A47" s="511">
        <v>14</v>
      </c>
      <c r="B47" s="517" t="s">
        <v>305</v>
      </c>
      <c r="C47" s="263">
        <v>710</v>
      </c>
      <c r="D47" s="263">
        <v>71004</v>
      </c>
      <c r="E47" s="264" t="s">
        <v>319</v>
      </c>
      <c r="F47" s="274">
        <v>16306.2</v>
      </c>
      <c r="G47" s="274"/>
      <c r="H47" s="270"/>
      <c r="I47" s="270"/>
      <c r="J47" s="304">
        <v>16306.2</v>
      </c>
      <c r="K47" s="304"/>
    </row>
    <row r="48" spans="1:11" ht="15.75">
      <c r="A48" s="511"/>
      <c r="B48" s="511"/>
      <c r="C48" s="513" t="s">
        <v>4</v>
      </c>
      <c r="D48" s="513"/>
      <c r="E48" s="513"/>
      <c r="F48" s="278">
        <v>16306.2</v>
      </c>
      <c r="G48" s="274"/>
      <c r="H48" s="270"/>
      <c r="I48" s="270"/>
      <c r="J48" s="277">
        <f>SUM(J47)</f>
        <v>16306.2</v>
      </c>
      <c r="K48" s="304"/>
    </row>
    <row r="49" spans="1:11" ht="47.25" customHeight="1">
      <c r="A49" s="514">
        <v>15</v>
      </c>
      <c r="B49" s="515" t="s">
        <v>243</v>
      </c>
      <c r="C49" s="263">
        <v>754</v>
      </c>
      <c r="D49" s="263">
        <v>75412</v>
      </c>
      <c r="E49" s="264" t="s">
        <v>375</v>
      </c>
      <c r="F49" s="274">
        <v>12980.29</v>
      </c>
      <c r="G49" s="274"/>
      <c r="H49" s="270"/>
      <c r="I49" s="270"/>
      <c r="J49" s="304">
        <v>12980.29</v>
      </c>
      <c r="K49" s="304"/>
    </row>
    <row r="50" spans="1:11" ht="26.25" customHeight="1">
      <c r="A50" s="514"/>
      <c r="B50" s="516"/>
      <c r="C50" s="513" t="s">
        <v>4</v>
      </c>
      <c r="D50" s="513"/>
      <c r="E50" s="513"/>
      <c r="F50" s="278">
        <v>12980.29</v>
      </c>
      <c r="G50" s="274"/>
      <c r="H50" s="270"/>
      <c r="I50" s="270"/>
      <c r="J50" s="277">
        <f>SUM(J49)</f>
        <v>12980.29</v>
      </c>
      <c r="K50" s="304"/>
    </row>
    <row r="51" spans="1:11" ht="33" customHeight="1">
      <c r="A51" s="518">
        <v>16</v>
      </c>
      <c r="B51" s="521" t="s">
        <v>165</v>
      </c>
      <c r="C51" s="286">
        <v>921</v>
      </c>
      <c r="D51" s="286">
        <v>92109</v>
      </c>
      <c r="E51" s="287" t="s">
        <v>376</v>
      </c>
      <c r="F51" s="274">
        <v>4500</v>
      </c>
      <c r="G51" s="274"/>
      <c r="H51" s="270"/>
      <c r="I51" s="270"/>
      <c r="J51" s="270">
        <v>4500</v>
      </c>
      <c r="K51" s="304"/>
    </row>
    <row r="52" spans="1:11" ht="18.75" customHeight="1">
      <c r="A52" s="519"/>
      <c r="B52" s="522"/>
      <c r="C52" s="286">
        <v>900</v>
      </c>
      <c r="D52" s="286">
        <v>90095</v>
      </c>
      <c r="E52" s="287" t="s">
        <v>381</v>
      </c>
      <c r="F52" s="274">
        <v>12822.45</v>
      </c>
      <c r="G52" s="274"/>
      <c r="H52" s="270"/>
      <c r="I52" s="270"/>
      <c r="J52" s="277"/>
      <c r="K52" s="304">
        <v>12822.45</v>
      </c>
    </row>
    <row r="53" spans="1:11" ht="15.75">
      <c r="A53" s="520"/>
      <c r="B53" s="523"/>
      <c r="C53" s="524" t="s">
        <v>4</v>
      </c>
      <c r="D53" s="525"/>
      <c r="E53" s="526"/>
      <c r="F53" s="278">
        <f>SUM(F51:F52)</f>
        <v>17322.45</v>
      </c>
      <c r="G53" s="274"/>
      <c r="H53" s="270"/>
      <c r="I53" s="270"/>
      <c r="J53" s="277">
        <f>SUM(J51:J52)</f>
        <v>4500</v>
      </c>
      <c r="K53" s="277">
        <f>SUM(K51:K52)</f>
        <v>12822.45</v>
      </c>
    </row>
    <row r="54" spans="1:11" ht="30">
      <c r="A54" s="514">
        <v>17</v>
      </c>
      <c r="B54" s="515" t="s">
        <v>166</v>
      </c>
      <c r="C54" s="263">
        <v>900</v>
      </c>
      <c r="D54" s="263">
        <v>90095</v>
      </c>
      <c r="E54" s="279" t="s">
        <v>377</v>
      </c>
      <c r="F54" s="274">
        <v>5000</v>
      </c>
      <c r="G54" s="274"/>
      <c r="H54" s="270"/>
      <c r="I54" s="270"/>
      <c r="J54" s="304">
        <v>5000</v>
      </c>
      <c r="K54" s="304"/>
    </row>
    <row r="55" spans="1:11" ht="30">
      <c r="A55" s="514"/>
      <c r="B55" s="516"/>
      <c r="C55" s="263">
        <v>900</v>
      </c>
      <c r="D55" s="263">
        <v>90095</v>
      </c>
      <c r="E55" s="327" t="s">
        <v>409</v>
      </c>
      <c r="F55" s="274">
        <v>5000</v>
      </c>
      <c r="G55" s="274"/>
      <c r="H55" s="270"/>
      <c r="I55" s="270"/>
      <c r="J55" s="304">
        <v>5000</v>
      </c>
      <c r="K55" s="304"/>
    </row>
    <row r="56" spans="1:11" ht="24.75" customHeight="1">
      <c r="A56" s="514"/>
      <c r="B56" s="516"/>
      <c r="C56" s="263">
        <v>900</v>
      </c>
      <c r="D56" s="263">
        <v>90095</v>
      </c>
      <c r="E56" s="279" t="s">
        <v>378</v>
      </c>
      <c r="F56" s="274">
        <v>3000</v>
      </c>
      <c r="G56" s="274"/>
      <c r="H56" s="270"/>
      <c r="I56" s="270"/>
      <c r="J56" s="304">
        <v>3000</v>
      </c>
      <c r="K56" s="304"/>
    </row>
    <row r="57" spans="1:11" ht="30">
      <c r="A57" s="514"/>
      <c r="B57" s="516"/>
      <c r="C57" s="263">
        <v>900</v>
      </c>
      <c r="D57" s="263">
        <v>90095</v>
      </c>
      <c r="E57" s="264" t="s">
        <v>359</v>
      </c>
      <c r="F57" s="274">
        <v>2151.37</v>
      </c>
      <c r="G57" s="274"/>
      <c r="H57" s="270"/>
      <c r="I57" s="270"/>
      <c r="J57" s="304">
        <v>2151.37</v>
      </c>
      <c r="K57" s="304"/>
    </row>
    <row r="58" spans="1:11" ht="15.75">
      <c r="A58" s="514"/>
      <c r="B58" s="516"/>
      <c r="C58" s="513" t="s">
        <v>4</v>
      </c>
      <c r="D58" s="513"/>
      <c r="E58" s="513"/>
      <c r="F58" s="276">
        <f>SUM(F54:F57)</f>
        <v>15151.369999999999</v>
      </c>
      <c r="G58" s="276"/>
      <c r="H58" s="270"/>
      <c r="I58" s="270"/>
      <c r="J58" s="277">
        <f>SUM(J54:J57)</f>
        <v>15151.369999999999</v>
      </c>
      <c r="K58" s="277"/>
    </row>
    <row r="59" spans="1:11" ht="30">
      <c r="A59" s="514">
        <v>18</v>
      </c>
      <c r="B59" s="517" t="s">
        <v>181</v>
      </c>
      <c r="C59" s="263">
        <v>900</v>
      </c>
      <c r="D59" s="263">
        <v>90015</v>
      </c>
      <c r="E59" s="264" t="s">
        <v>360</v>
      </c>
      <c r="F59" s="274">
        <v>23096.6</v>
      </c>
      <c r="G59" s="274"/>
      <c r="H59" s="270"/>
      <c r="I59" s="270"/>
      <c r="J59" s="304"/>
      <c r="K59" s="304">
        <v>23096.6</v>
      </c>
    </row>
    <row r="60" spans="1:11" ht="15.75">
      <c r="A60" s="514"/>
      <c r="B60" s="514"/>
      <c r="C60" s="513" t="s">
        <v>4</v>
      </c>
      <c r="D60" s="513"/>
      <c r="E60" s="513"/>
      <c r="F60" s="278">
        <v>23096.6</v>
      </c>
      <c r="G60" s="276"/>
      <c r="H60" s="270"/>
      <c r="I60" s="270"/>
      <c r="J60" s="304"/>
      <c r="K60" s="277">
        <f>SUM(K59)</f>
        <v>23096.6</v>
      </c>
    </row>
    <row r="61" spans="1:11" ht="21.75" customHeight="1">
      <c r="A61" s="511">
        <v>19</v>
      </c>
      <c r="B61" s="512" t="s">
        <v>167</v>
      </c>
      <c r="C61" s="263">
        <v>900</v>
      </c>
      <c r="D61" s="263">
        <v>90015</v>
      </c>
      <c r="E61" s="264" t="s">
        <v>303</v>
      </c>
      <c r="F61" s="274">
        <v>13211.26</v>
      </c>
      <c r="G61" s="274"/>
      <c r="H61" s="270"/>
      <c r="I61" s="270"/>
      <c r="J61" s="304"/>
      <c r="K61" s="304">
        <v>13211.26</v>
      </c>
    </row>
    <row r="62" spans="1:11" ht="15.75">
      <c r="A62" s="511"/>
      <c r="B62" s="511"/>
      <c r="C62" s="513" t="s">
        <v>4</v>
      </c>
      <c r="D62" s="513"/>
      <c r="E62" s="513"/>
      <c r="F62" s="278">
        <v>13211.26</v>
      </c>
      <c r="G62" s="276"/>
      <c r="H62" s="270"/>
      <c r="I62" s="270"/>
      <c r="J62" s="304"/>
      <c r="K62" s="277">
        <f>SUM(K61)</f>
        <v>13211.26</v>
      </c>
    </row>
    <row r="63" spans="1:11" ht="30">
      <c r="A63" s="511">
        <v>20</v>
      </c>
      <c r="B63" s="512" t="s">
        <v>168</v>
      </c>
      <c r="C63" s="263">
        <v>801</v>
      </c>
      <c r="D63" s="263">
        <v>80113</v>
      </c>
      <c r="E63" s="264" t="s">
        <v>379</v>
      </c>
      <c r="F63" s="274">
        <v>8000</v>
      </c>
      <c r="G63" s="274"/>
      <c r="H63" s="270"/>
      <c r="I63" s="270"/>
      <c r="J63" s="304">
        <v>8000</v>
      </c>
      <c r="K63" s="304"/>
    </row>
    <row r="64" spans="1:11" ht="19.5" customHeight="1">
      <c r="A64" s="511"/>
      <c r="B64" s="512"/>
      <c r="C64" s="263">
        <v>900</v>
      </c>
      <c r="D64" s="263">
        <v>90095</v>
      </c>
      <c r="E64" s="279" t="s">
        <v>361</v>
      </c>
      <c r="F64" s="274">
        <v>7844.27</v>
      </c>
      <c r="G64" s="274"/>
      <c r="H64" s="270"/>
      <c r="I64" s="270"/>
      <c r="J64" s="304">
        <v>7844.27</v>
      </c>
      <c r="K64" s="304"/>
    </row>
    <row r="65" spans="1:11" ht="20.25" customHeight="1">
      <c r="A65" s="511"/>
      <c r="B65" s="511"/>
      <c r="C65" s="513" t="s">
        <v>4</v>
      </c>
      <c r="D65" s="513"/>
      <c r="E65" s="513"/>
      <c r="F65" s="276">
        <f>SUM(F63:F64)</f>
        <v>15844.27</v>
      </c>
      <c r="G65" s="274"/>
      <c r="H65" s="270"/>
      <c r="I65" s="270"/>
      <c r="J65" s="277">
        <f>SUM(J63:J64)</f>
        <v>15844.27</v>
      </c>
      <c r="K65" s="304"/>
    </row>
    <row r="66" spans="1:11" ht="31.5" customHeight="1">
      <c r="A66" s="288"/>
      <c r="B66" s="289"/>
      <c r="C66" s="288"/>
      <c r="D66" s="288"/>
      <c r="E66" s="292" t="s">
        <v>255</v>
      </c>
      <c r="F66" s="293">
        <f>SUM(F15+F17+F20+F24+F27+F30+F32+F34+F36+F38+F40+F43+F46+F48+F50+F53+F58+F60+F62+F65)</f>
        <v>368203.46</v>
      </c>
      <c r="G66" s="293">
        <f t="shared" ref="G66:K66" si="0">SUM(G15+G17+G20+G24+G27+G30+G32+G34+G36+G38+G40+G43+G46+G48+G50+G53+G58+G60+G62+G65)</f>
        <v>0</v>
      </c>
      <c r="H66" s="293">
        <f t="shared" si="0"/>
        <v>0</v>
      </c>
      <c r="I66" s="293">
        <f t="shared" si="0"/>
        <v>0</v>
      </c>
      <c r="J66" s="308">
        <f t="shared" si="0"/>
        <v>211570.44</v>
      </c>
      <c r="K66" s="308">
        <f t="shared" si="0"/>
        <v>156633.02000000002</v>
      </c>
    </row>
    <row r="67" spans="1:11">
      <c r="A67" s="288"/>
      <c r="B67" s="289"/>
      <c r="C67" s="288"/>
      <c r="D67" s="288"/>
      <c r="E67" s="290"/>
      <c r="F67" s="291"/>
      <c r="G67" s="291"/>
      <c r="J67" s="307"/>
      <c r="K67" s="307"/>
    </row>
    <row r="68" spans="1:11">
      <c r="A68" s="255"/>
      <c r="B68" s="294"/>
      <c r="C68" s="255"/>
      <c r="D68" s="255"/>
      <c r="E68" s="261"/>
      <c r="F68" s="257"/>
      <c r="G68" s="257"/>
      <c r="J68" s="260"/>
      <c r="K68" s="260"/>
    </row>
    <row r="69" spans="1:11">
      <c r="A69" s="255"/>
      <c r="B69" s="294"/>
      <c r="C69" s="255"/>
      <c r="D69" s="255"/>
      <c r="E69" s="261"/>
      <c r="F69" s="257"/>
      <c r="G69" s="257"/>
      <c r="J69" s="260"/>
      <c r="K69" s="260"/>
    </row>
    <row r="70" spans="1:11">
      <c r="A70" s="255"/>
      <c r="B70" s="294"/>
      <c r="C70" s="255"/>
      <c r="D70" s="255"/>
      <c r="E70" s="261"/>
      <c r="F70" s="257"/>
      <c r="G70" s="257"/>
      <c r="J70" s="260"/>
      <c r="K70" s="260"/>
    </row>
    <row r="71" spans="1:11">
      <c r="A71" s="255"/>
      <c r="C71" s="255"/>
      <c r="D71" s="255"/>
      <c r="E71" s="261"/>
      <c r="F71" s="257"/>
      <c r="G71" s="257"/>
      <c r="J71" s="260"/>
      <c r="K71" s="260"/>
    </row>
    <row r="72" spans="1:11">
      <c r="A72" s="255"/>
      <c r="C72" s="255"/>
      <c r="D72" s="255"/>
      <c r="E72" s="261"/>
      <c r="F72" s="257"/>
      <c r="G72" s="257"/>
      <c r="J72" s="260"/>
      <c r="K72" s="260"/>
    </row>
    <row r="73" spans="1:11">
      <c r="A73" s="255"/>
      <c r="C73" s="255"/>
      <c r="D73" s="255"/>
      <c r="E73" s="261"/>
      <c r="F73" s="257"/>
      <c r="G73" s="257"/>
      <c r="J73" s="260"/>
      <c r="K73" s="260"/>
    </row>
    <row r="74" spans="1:11">
      <c r="A74" s="255"/>
      <c r="C74" s="255"/>
      <c r="D74" s="255"/>
      <c r="E74" s="261"/>
      <c r="F74" s="257"/>
      <c r="G74" s="257"/>
      <c r="J74" s="260"/>
      <c r="K74" s="260"/>
    </row>
    <row r="75" spans="1:11">
      <c r="A75" s="255"/>
      <c r="C75" s="255"/>
      <c r="D75" s="255"/>
      <c r="E75" s="261"/>
      <c r="F75" s="257"/>
      <c r="G75" s="257"/>
      <c r="J75" s="260"/>
      <c r="K75" s="260"/>
    </row>
    <row r="76" spans="1:11">
      <c r="A76" s="255"/>
      <c r="C76" s="255"/>
      <c r="D76" s="255"/>
      <c r="E76" s="261"/>
      <c r="F76" s="257"/>
      <c r="G76" s="257"/>
      <c r="J76" s="260"/>
      <c r="K76" s="260"/>
    </row>
    <row r="77" spans="1:11">
      <c r="A77" s="255"/>
      <c r="C77" s="255"/>
      <c r="D77" s="255"/>
      <c r="E77" s="261"/>
      <c r="F77" s="257"/>
      <c r="G77" s="257"/>
      <c r="J77" s="260"/>
      <c r="K77" s="260"/>
    </row>
    <row r="78" spans="1:11">
      <c r="A78" s="255"/>
      <c r="C78" s="255"/>
      <c r="D78" s="255"/>
      <c r="E78" s="261"/>
      <c r="F78" s="257"/>
      <c r="G78" s="257"/>
      <c r="J78" s="260"/>
      <c r="K78" s="260"/>
    </row>
    <row r="79" spans="1:11">
      <c r="A79" s="255"/>
      <c r="C79" s="255"/>
      <c r="D79" s="255"/>
      <c r="E79" s="261"/>
      <c r="F79" s="257"/>
      <c r="G79" s="257"/>
      <c r="J79" s="260"/>
      <c r="K79" s="260"/>
    </row>
    <row r="80" spans="1:11">
      <c r="A80" s="255"/>
      <c r="C80" s="255"/>
      <c r="D80" s="255"/>
      <c r="E80" s="261"/>
      <c r="F80" s="257"/>
      <c r="G80" s="257"/>
      <c r="J80" s="260"/>
      <c r="K80" s="260"/>
    </row>
    <row r="81" spans="1:11">
      <c r="A81" s="255"/>
      <c r="C81" s="255"/>
      <c r="D81" s="255"/>
      <c r="E81" s="261"/>
      <c r="F81" s="257"/>
      <c r="G81" s="257"/>
      <c r="J81" s="260"/>
      <c r="K81" s="260"/>
    </row>
    <row r="82" spans="1:11">
      <c r="A82" s="255"/>
      <c r="C82" s="255"/>
      <c r="D82" s="255"/>
      <c r="E82" s="261"/>
      <c r="F82" s="257"/>
      <c r="G82" s="257"/>
      <c r="J82" s="260"/>
      <c r="K82" s="260"/>
    </row>
    <row r="83" spans="1:11">
      <c r="A83" s="255"/>
      <c r="C83" s="255"/>
      <c r="D83" s="255"/>
      <c r="E83" s="261"/>
      <c r="F83" s="257"/>
      <c r="G83" s="257"/>
      <c r="J83" s="260"/>
      <c r="K83" s="260"/>
    </row>
    <row r="84" spans="1:11">
      <c r="A84" s="255"/>
      <c r="C84" s="255"/>
      <c r="D84" s="255"/>
      <c r="E84" s="261"/>
      <c r="F84" s="257"/>
      <c r="G84" s="257"/>
      <c r="J84" s="260"/>
      <c r="K84" s="260"/>
    </row>
    <row r="85" spans="1:11">
      <c r="A85" s="255"/>
      <c r="C85" s="255"/>
      <c r="D85" s="255"/>
      <c r="E85" s="261"/>
      <c r="F85" s="257"/>
      <c r="G85" s="257"/>
      <c r="J85" s="260"/>
      <c r="K85" s="260"/>
    </row>
    <row r="86" spans="1:11">
      <c r="A86" s="255"/>
      <c r="C86" s="255"/>
      <c r="D86" s="255"/>
      <c r="E86" s="261"/>
      <c r="F86" s="257"/>
      <c r="G86" s="257"/>
      <c r="J86" s="260"/>
      <c r="K86" s="260"/>
    </row>
    <row r="87" spans="1:11">
      <c r="A87" s="255"/>
      <c r="C87" s="255"/>
      <c r="D87" s="255"/>
      <c r="E87" s="261"/>
      <c r="F87" s="257"/>
      <c r="G87" s="257"/>
      <c r="J87" s="260"/>
      <c r="K87" s="260"/>
    </row>
    <row r="88" spans="1:11">
      <c r="A88" s="255"/>
      <c r="C88" s="255"/>
      <c r="D88" s="255"/>
      <c r="E88" s="261"/>
      <c r="F88" s="257"/>
      <c r="G88" s="257"/>
      <c r="J88" s="260"/>
      <c r="K88" s="260"/>
    </row>
    <row r="89" spans="1:11">
      <c r="A89" s="255"/>
      <c r="C89" s="255"/>
      <c r="D89" s="255"/>
      <c r="E89" s="261"/>
      <c r="F89" s="257"/>
      <c r="G89" s="257"/>
      <c r="J89" s="260"/>
      <c r="K89" s="260"/>
    </row>
    <row r="90" spans="1:11">
      <c r="C90" s="255"/>
      <c r="D90" s="255"/>
      <c r="E90" s="261"/>
      <c r="F90" s="257"/>
      <c r="G90" s="257"/>
      <c r="J90" s="260"/>
      <c r="K90" s="260"/>
    </row>
    <row r="91" spans="1:11">
      <c r="C91" s="255"/>
      <c r="D91" s="255"/>
      <c r="F91" s="257"/>
      <c r="G91" s="257"/>
      <c r="J91" s="260"/>
      <c r="K91" s="260"/>
    </row>
    <row r="92" spans="1:11">
      <c r="C92" s="255"/>
      <c r="D92" s="255"/>
      <c r="F92" s="257"/>
      <c r="G92" s="257"/>
      <c r="J92" s="260"/>
      <c r="K92" s="260"/>
    </row>
    <row r="93" spans="1:11">
      <c r="C93" s="255"/>
      <c r="D93" s="255"/>
      <c r="F93" s="257"/>
      <c r="G93" s="257"/>
      <c r="J93" s="260"/>
      <c r="K93" s="260"/>
    </row>
    <row r="94" spans="1:11">
      <c r="F94" s="257"/>
      <c r="G94" s="257"/>
      <c r="J94" s="260"/>
      <c r="K94" s="260"/>
    </row>
  </sheetData>
  <mergeCells count="74">
    <mergeCell ref="H2:K2"/>
    <mergeCell ref="H3:K3"/>
    <mergeCell ref="H4:K4"/>
    <mergeCell ref="A6:K6"/>
    <mergeCell ref="A9:A10"/>
    <mergeCell ref="B9:B10"/>
    <mergeCell ref="C9:C10"/>
    <mergeCell ref="D9:D10"/>
    <mergeCell ref="E9:E10"/>
    <mergeCell ref="F9:F10"/>
    <mergeCell ref="H9:H10"/>
    <mergeCell ref="I9:I10"/>
    <mergeCell ref="J9:K9"/>
    <mergeCell ref="A7:K7"/>
    <mergeCell ref="A11:A15"/>
    <mergeCell ref="B11:B15"/>
    <mergeCell ref="C15:E15"/>
    <mergeCell ref="A16:A17"/>
    <mergeCell ref="B16:B17"/>
    <mergeCell ref="C17:E17"/>
    <mergeCell ref="A18:A20"/>
    <mergeCell ref="B18:B20"/>
    <mergeCell ref="C20:E20"/>
    <mergeCell ref="A21:A24"/>
    <mergeCell ref="B21:B24"/>
    <mergeCell ref="C24:E24"/>
    <mergeCell ref="A25:A27"/>
    <mergeCell ref="B25:B27"/>
    <mergeCell ref="C27:E27"/>
    <mergeCell ref="A28:A30"/>
    <mergeCell ref="B28:B30"/>
    <mergeCell ref="C30:E30"/>
    <mergeCell ref="A31:A32"/>
    <mergeCell ref="B31:B32"/>
    <mergeCell ref="C32:E32"/>
    <mergeCell ref="A33:A34"/>
    <mergeCell ref="B33:B34"/>
    <mergeCell ref="C34:E34"/>
    <mergeCell ref="A35:A36"/>
    <mergeCell ref="B35:B36"/>
    <mergeCell ref="C36:E36"/>
    <mergeCell ref="A37:A38"/>
    <mergeCell ref="B37:B38"/>
    <mergeCell ref="C38:E38"/>
    <mergeCell ref="A39:A40"/>
    <mergeCell ref="B39:B40"/>
    <mergeCell ref="C40:E40"/>
    <mergeCell ref="A41:A43"/>
    <mergeCell ref="B41:B43"/>
    <mergeCell ref="C43:E43"/>
    <mergeCell ref="A44:A46"/>
    <mergeCell ref="B44:B46"/>
    <mergeCell ref="C46:E46"/>
    <mergeCell ref="A47:A48"/>
    <mergeCell ref="B47:B48"/>
    <mergeCell ref="C48:E48"/>
    <mergeCell ref="A49:A50"/>
    <mergeCell ref="B49:B50"/>
    <mergeCell ref="C50:E50"/>
    <mergeCell ref="A51:A53"/>
    <mergeCell ref="B51:B53"/>
    <mergeCell ref="C53:E53"/>
    <mergeCell ref="A54:A58"/>
    <mergeCell ref="B54:B58"/>
    <mergeCell ref="C58:E58"/>
    <mergeCell ref="A59:A60"/>
    <mergeCell ref="B59:B60"/>
    <mergeCell ref="C60:E60"/>
    <mergeCell ref="A61:A62"/>
    <mergeCell ref="B61:B62"/>
    <mergeCell ref="C62:E62"/>
    <mergeCell ref="A63:A65"/>
    <mergeCell ref="B63:B65"/>
    <mergeCell ref="C65:E65"/>
  </mergeCells>
  <phoneticPr fontId="0" type="noConversion"/>
  <printOptions horizontalCentered="1"/>
  <pageMargins left="0.78740157480314965" right="0.39370078740157483" top="0.78740157480314965" bottom="0.59055118110236227" header="0.51181102362204722" footer="0.11811023622047245"/>
  <pageSetup paperSize="9" scale="71" fitToHeight="3" orientation="portrait" r:id="rId1"/>
  <headerFooter alignWithMargins="0">
    <oddFooter>&amp;CPlan wydatków sołectw 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36"/>
  <sheetViews>
    <sheetView topLeftCell="A20" workbookViewId="0">
      <selection activeCell="C32" sqref="C32"/>
    </sheetView>
  </sheetViews>
  <sheetFormatPr defaultRowHeight="12.75"/>
  <cols>
    <col min="1" max="1" width="5.85546875" customWidth="1"/>
    <col min="3" max="3" width="32.7109375" customWidth="1"/>
    <col min="4" max="4" width="19.42578125" customWidth="1"/>
    <col min="5" max="5" width="21.140625" customWidth="1"/>
    <col min="257" max="257" width="5.85546875" customWidth="1"/>
    <col min="259" max="259" width="32.7109375" customWidth="1"/>
    <col min="260" max="260" width="19.42578125" customWidth="1"/>
    <col min="261" max="261" width="21.140625" customWidth="1"/>
    <col min="513" max="513" width="5.85546875" customWidth="1"/>
    <col min="515" max="515" width="32.7109375" customWidth="1"/>
    <col min="516" max="516" width="19.42578125" customWidth="1"/>
    <col min="517" max="517" width="21.140625" customWidth="1"/>
    <col min="769" max="769" width="5.85546875" customWidth="1"/>
    <col min="771" max="771" width="32.7109375" customWidth="1"/>
    <col min="772" max="772" width="19.42578125" customWidth="1"/>
    <col min="773" max="773" width="21.140625" customWidth="1"/>
    <col min="1025" max="1025" width="5.85546875" customWidth="1"/>
    <col min="1027" max="1027" width="32.7109375" customWidth="1"/>
    <col min="1028" max="1028" width="19.42578125" customWidth="1"/>
    <col min="1029" max="1029" width="21.140625" customWidth="1"/>
    <col min="1281" max="1281" width="5.85546875" customWidth="1"/>
    <col min="1283" max="1283" width="32.7109375" customWidth="1"/>
    <col min="1284" max="1284" width="19.42578125" customWidth="1"/>
    <col min="1285" max="1285" width="21.140625" customWidth="1"/>
    <col min="1537" max="1537" width="5.85546875" customWidth="1"/>
    <col min="1539" max="1539" width="32.7109375" customWidth="1"/>
    <col min="1540" max="1540" width="19.42578125" customWidth="1"/>
    <col min="1541" max="1541" width="21.140625" customWidth="1"/>
    <col min="1793" max="1793" width="5.85546875" customWidth="1"/>
    <col min="1795" max="1795" width="32.7109375" customWidth="1"/>
    <col min="1796" max="1796" width="19.42578125" customWidth="1"/>
    <col min="1797" max="1797" width="21.140625" customWidth="1"/>
    <col min="2049" max="2049" width="5.85546875" customWidth="1"/>
    <col min="2051" max="2051" width="32.7109375" customWidth="1"/>
    <col min="2052" max="2052" width="19.42578125" customWidth="1"/>
    <col min="2053" max="2053" width="21.140625" customWidth="1"/>
    <col min="2305" max="2305" width="5.85546875" customWidth="1"/>
    <col min="2307" max="2307" width="32.7109375" customWidth="1"/>
    <col min="2308" max="2308" width="19.42578125" customWidth="1"/>
    <col min="2309" max="2309" width="21.140625" customWidth="1"/>
    <col min="2561" max="2561" width="5.85546875" customWidth="1"/>
    <col min="2563" max="2563" width="32.7109375" customWidth="1"/>
    <col min="2564" max="2564" width="19.42578125" customWidth="1"/>
    <col min="2565" max="2565" width="21.140625" customWidth="1"/>
    <col min="2817" max="2817" width="5.85546875" customWidth="1"/>
    <col min="2819" max="2819" width="32.7109375" customWidth="1"/>
    <col min="2820" max="2820" width="19.42578125" customWidth="1"/>
    <col min="2821" max="2821" width="21.140625" customWidth="1"/>
    <col min="3073" max="3073" width="5.85546875" customWidth="1"/>
    <col min="3075" max="3075" width="32.7109375" customWidth="1"/>
    <col min="3076" max="3076" width="19.42578125" customWidth="1"/>
    <col min="3077" max="3077" width="21.140625" customWidth="1"/>
    <col min="3329" max="3329" width="5.85546875" customWidth="1"/>
    <col min="3331" max="3331" width="32.7109375" customWidth="1"/>
    <col min="3332" max="3332" width="19.42578125" customWidth="1"/>
    <col min="3333" max="3333" width="21.140625" customWidth="1"/>
    <col min="3585" max="3585" width="5.85546875" customWidth="1"/>
    <col min="3587" max="3587" width="32.7109375" customWidth="1"/>
    <col min="3588" max="3588" width="19.42578125" customWidth="1"/>
    <col min="3589" max="3589" width="21.140625" customWidth="1"/>
    <col min="3841" max="3841" width="5.85546875" customWidth="1"/>
    <col min="3843" max="3843" width="32.7109375" customWidth="1"/>
    <col min="3844" max="3844" width="19.42578125" customWidth="1"/>
    <col min="3845" max="3845" width="21.140625" customWidth="1"/>
    <col min="4097" max="4097" width="5.85546875" customWidth="1"/>
    <col min="4099" max="4099" width="32.7109375" customWidth="1"/>
    <col min="4100" max="4100" width="19.42578125" customWidth="1"/>
    <col min="4101" max="4101" width="21.140625" customWidth="1"/>
    <col min="4353" max="4353" width="5.85546875" customWidth="1"/>
    <col min="4355" max="4355" width="32.7109375" customWidth="1"/>
    <col min="4356" max="4356" width="19.42578125" customWidth="1"/>
    <col min="4357" max="4357" width="21.140625" customWidth="1"/>
    <col min="4609" max="4609" width="5.85546875" customWidth="1"/>
    <col min="4611" max="4611" width="32.7109375" customWidth="1"/>
    <col min="4612" max="4612" width="19.42578125" customWidth="1"/>
    <col min="4613" max="4613" width="21.140625" customWidth="1"/>
    <col min="4865" max="4865" width="5.85546875" customWidth="1"/>
    <col min="4867" max="4867" width="32.7109375" customWidth="1"/>
    <col min="4868" max="4868" width="19.42578125" customWidth="1"/>
    <col min="4869" max="4869" width="21.140625" customWidth="1"/>
    <col min="5121" max="5121" width="5.85546875" customWidth="1"/>
    <col min="5123" max="5123" width="32.7109375" customWidth="1"/>
    <col min="5124" max="5124" width="19.42578125" customWidth="1"/>
    <col min="5125" max="5125" width="21.140625" customWidth="1"/>
    <col min="5377" max="5377" width="5.85546875" customWidth="1"/>
    <col min="5379" max="5379" width="32.7109375" customWidth="1"/>
    <col min="5380" max="5380" width="19.42578125" customWidth="1"/>
    <col min="5381" max="5381" width="21.140625" customWidth="1"/>
    <col min="5633" max="5633" width="5.85546875" customWidth="1"/>
    <col min="5635" max="5635" width="32.7109375" customWidth="1"/>
    <col min="5636" max="5636" width="19.42578125" customWidth="1"/>
    <col min="5637" max="5637" width="21.140625" customWidth="1"/>
    <col min="5889" max="5889" width="5.85546875" customWidth="1"/>
    <col min="5891" max="5891" width="32.7109375" customWidth="1"/>
    <col min="5892" max="5892" width="19.42578125" customWidth="1"/>
    <col min="5893" max="5893" width="21.140625" customWidth="1"/>
    <col min="6145" max="6145" width="5.85546875" customWidth="1"/>
    <col min="6147" max="6147" width="32.7109375" customWidth="1"/>
    <col min="6148" max="6148" width="19.42578125" customWidth="1"/>
    <col min="6149" max="6149" width="21.140625" customWidth="1"/>
    <col min="6401" max="6401" width="5.85546875" customWidth="1"/>
    <col min="6403" max="6403" width="32.7109375" customWidth="1"/>
    <col min="6404" max="6404" width="19.42578125" customWidth="1"/>
    <col min="6405" max="6405" width="21.140625" customWidth="1"/>
    <col min="6657" max="6657" width="5.85546875" customWidth="1"/>
    <col min="6659" max="6659" width="32.7109375" customWidth="1"/>
    <col min="6660" max="6660" width="19.42578125" customWidth="1"/>
    <col min="6661" max="6661" width="21.140625" customWidth="1"/>
    <col min="6913" max="6913" width="5.85546875" customWidth="1"/>
    <col min="6915" max="6915" width="32.7109375" customWidth="1"/>
    <col min="6916" max="6916" width="19.42578125" customWidth="1"/>
    <col min="6917" max="6917" width="21.140625" customWidth="1"/>
    <col min="7169" max="7169" width="5.85546875" customWidth="1"/>
    <col min="7171" max="7171" width="32.7109375" customWidth="1"/>
    <col min="7172" max="7172" width="19.42578125" customWidth="1"/>
    <col min="7173" max="7173" width="21.140625" customWidth="1"/>
    <col min="7425" max="7425" width="5.85546875" customWidth="1"/>
    <col min="7427" max="7427" width="32.7109375" customWidth="1"/>
    <col min="7428" max="7428" width="19.42578125" customWidth="1"/>
    <col min="7429" max="7429" width="21.140625" customWidth="1"/>
    <col min="7681" max="7681" width="5.85546875" customWidth="1"/>
    <col min="7683" max="7683" width="32.7109375" customWidth="1"/>
    <col min="7684" max="7684" width="19.42578125" customWidth="1"/>
    <col min="7685" max="7685" width="21.140625" customWidth="1"/>
    <col min="7937" max="7937" width="5.85546875" customWidth="1"/>
    <col min="7939" max="7939" width="32.7109375" customWidth="1"/>
    <col min="7940" max="7940" width="19.42578125" customWidth="1"/>
    <col min="7941" max="7941" width="21.140625" customWidth="1"/>
    <col min="8193" max="8193" width="5.85546875" customWidth="1"/>
    <col min="8195" max="8195" width="32.7109375" customWidth="1"/>
    <col min="8196" max="8196" width="19.42578125" customWidth="1"/>
    <col min="8197" max="8197" width="21.140625" customWidth="1"/>
    <col min="8449" max="8449" width="5.85546875" customWidth="1"/>
    <col min="8451" max="8451" width="32.7109375" customWidth="1"/>
    <col min="8452" max="8452" width="19.42578125" customWidth="1"/>
    <col min="8453" max="8453" width="21.140625" customWidth="1"/>
    <col min="8705" max="8705" width="5.85546875" customWidth="1"/>
    <col min="8707" max="8707" width="32.7109375" customWidth="1"/>
    <col min="8708" max="8708" width="19.42578125" customWidth="1"/>
    <col min="8709" max="8709" width="21.140625" customWidth="1"/>
    <col min="8961" max="8961" width="5.85546875" customWidth="1"/>
    <col min="8963" max="8963" width="32.7109375" customWidth="1"/>
    <col min="8964" max="8964" width="19.42578125" customWidth="1"/>
    <col min="8965" max="8965" width="21.140625" customWidth="1"/>
    <col min="9217" max="9217" width="5.85546875" customWidth="1"/>
    <col min="9219" max="9219" width="32.7109375" customWidth="1"/>
    <col min="9220" max="9220" width="19.42578125" customWidth="1"/>
    <col min="9221" max="9221" width="21.140625" customWidth="1"/>
    <col min="9473" max="9473" width="5.85546875" customWidth="1"/>
    <col min="9475" max="9475" width="32.7109375" customWidth="1"/>
    <col min="9476" max="9476" width="19.42578125" customWidth="1"/>
    <col min="9477" max="9477" width="21.140625" customWidth="1"/>
    <col min="9729" max="9729" width="5.85546875" customWidth="1"/>
    <col min="9731" max="9731" width="32.7109375" customWidth="1"/>
    <col min="9732" max="9732" width="19.42578125" customWidth="1"/>
    <col min="9733" max="9733" width="21.140625" customWidth="1"/>
    <col min="9985" max="9985" width="5.85546875" customWidth="1"/>
    <col min="9987" max="9987" width="32.7109375" customWidth="1"/>
    <col min="9988" max="9988" width="19.42578125" customWidth="1"/>
    <col min="9989" max="9989" width="21.140625" customWidth="1"/>
    <col min="10241" max="10241" width="5.85546875" customWidth="1"/>
    <col min="10243" max="10243" width="32.7109375" customWidth="1"/>
    <col min="10244" max="10244" width="19.42578125" customWidth="1"/>
    <col min="10245" max="10245" width="21.140625" customWidth="1"/>
    <col min="10497" max="10497" width="5.85546875" customWidth="1"/>
    <col min="10499" max="10499" width="32.7109375" customWidth="1"/>
    <col min="10500" max="10500" width="19.42578125" customWidth="1"/>
    <col min="10501" max="10501" width="21.140625" customWidth="1"/>
    <col min="10753" max="10753" width="5.85546875" customWidth="1"/>
    <col min="10755" max="10755" width="32.7109375" customWidth="1"/>
    <col min="10756" max="10756" width="19.42578125" customWidth="1"/>
    <col min="10757" max="10757" width="21.140625" customWidth="1"/>
    <col min="11009" max="11009" width="5.85546875" customWidth="1"/>
    <col min="11011" max="11011" width="32.7109375" customWidth="1"/>
    <col min="11012" max="11012" width="19.42578125" customWidth="1"/>
    <col min="11013" max="11013" width="21.140625" customWidth="1"/>
    <col min="11265" max="11265" width="5.85546875" customWidth="1"/>
    <col min="11267" max="11267" width="32.7109375" customWidth="1"/>
    <col min="11268" max="11268" width="19.42578125" customWidth="1"/>
    <col min="11269" max="11269" width="21.140625" customWidth="1"/>
    <col min="11521" max="11521" width="5.85546875" customWidth="1"/>
    <col min="11523" max="11523" width="32.7109375" customWidth="1"/>
    <col min="11524" max="11524" width="19.42578125" customWidth="1"/>
    <col min="11525" max="11525" width="21.140625" customWidth="1"/>
    <col min="11777" max="11777" width="5.85546875" customWidth="1"/>
    <col min="11779" max="11779" width="32.7109375" customWidth="1"/>
    <col min="11780" max="11780" width="19.42578125" customWidth="1"/>
    <col min="11781" max="11781" width="21.140625" customWidth="1"/>
    <col min="12033" max="12033" width="5.85546875" customWidth="1"/>
    <col min="12035" max="12035" width="32.7109375" customWidth="1"/>
    <col min="12036" max="12036" width="19.42578125" customWidth="1"/>
    <col min="12037" max="12037" width="21.140625" customWidth="1"/>
    <col min="12289" max="12289" width="5.85546875" customWidth="1"/>
    <col min="12291" max="12291" width="32.7109375" customWidth="1"/>
    <col min="12292" max="12292" width="19.42578125" customWidth="1"/>
    <col min="12293" max="12293" width="21.140625" customWidth="1"/>
    <col min="12545" max="12545" width="5.85546875" customWidth="1"/>
    <col min="12547" max="12547" width="32.7109375" customWidth="1"/>
    <col min="12548" max="12548" width="19.42578125" customWidth="1"/>
    <col min="12549" max="12549" width="21.140625" customWidth="1"/>
    <col min="12801" max="12801" width="5.85546875" customWidth="1"/>
    <col min="12803" max="12803" width="32.7109375" customWidth="1"/>
    <col min="12804" max="12804" width="19.42578125" customWidth="1"/>
    <col min="12805" max="12805" width="21.140625" customWidth="1"/>
    <col min="13057" max="13057" width="5.85546875" customWidth="1"/>
    <col min="13059" max="13059" width="32.7109375" customWidth="1"/>
    <col min="13060" max="13060" width="19.42578125" customWidth="1"/>
    <col min="13061" max="13061" width="21.140625" customWidth="1"/>
    <col min="13313" max="13313" width="5.85546875" customWidth="1"/>
    <col min="13315" max="13315" width="32.7109375" customWidth="1"/>
    <col min="13316" max="13316" width="19.42578125" customWidth="1"/>
    <col min="13317" max="13317" width="21.140625" customWidth="1"/>
    <col min="13569" max="13569" width="5.85546875" customWidth="1"/>
    <col min="13571" max="13571" width="32.7109375" customWidth="1"/>
    <col min="13572" max="13572" width="19.42578125" customWidth="1"/>
    <col min="13573" max="13573" width="21.140625" customWidth="1"/>
    <col min="13825" max="13825" width="5.85546875" customWidth="1"/>
    <col min="13827" max="13827" width="32.7109375" customWidth="1"/>
    <col min="13828" max="13828" width="19.42578125" customWidth="1"/>
    <col min="13829" max="13829" width="21.140625" customWidth="1"/>
    <col min="14081" max="14081" width="5.85546875" customWidth="1"/>
    <col min="14083" max="14083" width="32.7109375" customWidth="1"/>
    <col min="14084" max="14084" width="19.42578125" customWidth="1"/>
    <col min="14085" max="14085" width="21.140625" customWidth="1"/>
    <col min="14337" max="14337" width="5.85546875" customWidth="1"/>
    <col min="14339" max="14339" width="32.7109375" customWidth="1"/>
    <col min="14340" max="14340" width="19.42578125" customWidth="1"/>
    <col min="14341" max="14341" width="21.140625" customWidth="1"/>
    <col min="14593" max="14593" width="5.85546875" customWidth="1"/>
    <col min="14595" max="14595" width="32.7109375" customWidth="1"/>
    <col min="14596" max="14596" width="19.42578125" customWidth="1"/>
    <col min="14597" max="14597" width="21.140625" customWidth="1"/>
    <col min="14849" max="14849" width="5.85546875" customWidth="1"/>
    <col min="14851" max="14851" width="32.7109375" customWidth="1"/>
    <col min="14852" max="14852" width="19.42578125" customWidth="1"/>
    <col min="14853" max="14853" width="21.140625" customWidth="1"/>
    <col min="15105" max="15105" width="5.85546875" customWidth="1"/>
    <col min="15107" max="15107" width="32.7109375" customWidth="1"/>
    <col min="15108" max="15108" width="19.42578125" customWidth="1"/>
    <col min="15109" max="15109" width="21.140625" customWidth="1"/>
    <col min="15361" max="15361" width="5.85546875" customWidth="1"/>
    <col min="15363" max="15363" width="32.7109375" customWidth="1"/>
    <col min="15364" max="15364" width="19.42578125" customWidth="1"/>
    <col min="15365" max="15365" width="21.140625" customWidth="1"/>
    <col min="15617" max="15617" width="5.85546875" customWidth="1"/>
    <col min="15619" max="15619" width="32.7109375" customWidth="1"/>
    <col min="15620" max="15620" width="19.42578125" customWidth="1"/>
    <col min="15621" max="15621" width="21.140625" customWidth="1"/>
    <col min="15873" max="15873" width="5.85546875" customWidth="1"/>
    <col min="15875" max="15875" width="32.7109375" customWidth="1"/>
    <col min="15876" max="15876" width="19.42578125" customWidth="1"/>
    <col min="15877" max="15877" width="21.140625" customWidth="1"/>
    <col min="16129" max="16129" width="5.85546875" customWidth="1"/>
    <col min="16131" max="16131" width="32.7109375" customWidth="1"/>
    <col min="16132" max="16132" width="19.42578125" customWidth="1"/>
    <col min="16133" max="16133" width="21.140625" customWidth="1"/>
  </cols>
  <sheetData>
    <row r="1" spans="1:5">
      <c r="D1" s="547" t="s">
        <v>400</v>
      </c>
      <c r="E1" s="547"/>
    </row>
    <row r="2" spans="1:5" ht="36" customHeight="1">
      <c r="A2" s="546" t="s">
        <v>466</v>
      </c>
      <c r="B2" s="546"/>
      <c r="C2" s="546"/>
      <c r="D2" s="546"/>
      <c r="E2" s="546"/>
    </row>
    <row r="3" spans="1:5">
      <c r="E3" s="23" t="s">
        <v>467</v>
      </c>
    </row>
    <row r="4" spans="1:5" ht="59.25" customHeight="1">
      <c r="A4" s="314" t="s">
        <v>116</v>
      </c>
      <c r="B4" s="314" t="s">
        <v>1</v>
      </c>
      <c r="C4" s="314" t="s">
        <v>133</v>
      </c>
      <c r="D4" s="317" t="s">
        <v>159</v>
      </c>
      <c r="E4" s="317" t="s">
        <v>158</v>
      </c>
    </row>
    <row r="5" spans="1:5" ht="22.5" customHeight="1">
      <c r="A5" s="314">
        <v>600</v>
      </c>
      <c r="B5" s="314"/>
      <c r="C5" s="318" t="s">
        <v>397</v>
      </c>
      <c r="D5" s="137">
        <f>D6</f>
        <v>369090</v>
      </c>
      <c r="E5" s="317"/>
    </row>
    <row r="6" spans="1:5" ht="21" customHeight="1">
      <c r="A6" s="314"/>
      <c r="B6" s="314">
        <v>60014</v>
      </c>
      <c r="C6" s="318" t="s">
        <v>17</v>
      </c>
      <c r="D6" s="137">
        <f>SUM(D7:D8)</f>
        <v>369090</v>
      </c>
      <c r="E6" s="317"/>
    </row>
    <row r="7" spans="1:5" ht="86.25" customHeight="1">
      <c r="A7" s="313"/>
      <c r="B7" s="313"/>
      <c r="C7" s="319" t="s">
        <v>398</v>
      </c>
      <c r="D7" s="320">
        <v>352967</v>
      </c>
      <c r="E7" s="321"/>
    </row>
    <row r="8" spans="1:5" ht="60.75" customHeight="1">
      <c r="A8" s="313"/>
      <c r="B8" s="313"/>
      <c r="C8" s="319" t="s">
        <v>401</v>
      </c>
      <c r="D8" s="320">
        <v>16123</v>
      </c>
      <c r="E8" s="321"/>
    </row>
    <row r="9" spans="1:5" ht="30.75" customHeight="1">
      <c r="A9" s="314">
        <v>754</v>
      </c>
      <c r="B9" s="314"/>
      <c r="C9" s="136" t="s">
        <v>37</v>
      </c>
      <c r="D9" s="110">
        <f>D10</f>
        <v>15000</v>
      </c>
      <c r="E9" s="137">
        <f>SUM(E12)</f>
        <v>17599.61</v>
      </c>
    </row>
    <row r="10" spans="1:5" ht="28.5" customHeight="1">
      <c r="A10" s="314"/>
      <c r="B10" s="314">
        <v>75410</v>
      </c>
      <c r="C10" s="136" t="s">
        <v>348</v>
      </c>
      <c r="D10" s="110">
        <f>D11</f>
        <v>15000</v>
      </c>
      <c r="E10" s="137"/>
    </row>
    <row r="11" spans="1:5" ht="63.75" customHeight="1">
      <c r="A11" s="313"/>
      <c r="B11" s="313"/>
      <c r="C11" s="240" t="s">
        <v>383</v>
      </c>
      <c r="D11" s="241">
        <v>15000</v>
      </c>
      <c r="E11" s="320"/>
    </row>
    <row r="12" spans="1:5" ht="17.25" customHeight="1">
      <c r="A12" s="314"/>
      <c r="B12" s="314">
        <v>75412</v>
      </c>
      <c r="C12" s="136" t="s">
        <v>83</v>
      </c>
      <c r="D12" s="110"/>
      <c r="E12" s="137">
        <f>SUM(E13:E13)</f>
        <v>17599.61</v>
      </c>
    </row>
    <row r="13" spans="1:5" ht="36.75" customHeight="1">
      <c r="A13" s="322"/>
      <c r="B13" s="322"/>
      <c r="C13" s="240" t="s">
        <v>306</v>
      </c>
      <c r="D13" s="323"/>
      <c r="E13" s="324">
        <v>17599.61</v>
      </c>
    </row>
    <row r="14" spans="1:5" ht="21.75" customHeight="1">
      <c r="A14" s="314">
        <v>801</v>
      </c>
      <c r="B14" s="314"/>
      <c r="C14" s="136" t="s">
        <v>67</v>
      </c>
      <c r="D14" s="137">
        <f>SUM(D20+D18+D15)</f>
        <v>110000</v>
      </c>
      <c r="E14" s="137">
        <f>SUM(E15+E18+E20)</f>
        <v>505000</v>
      </c>
    </row>
    <row r="15" spans="1:5" ht="16.5" customHeight="1">
      <c r="A15" s="314"/>
      <c r="B15" s="314">
        <v>80104</v>
      </c>
      <c r="C15" s="136" t="s">
        <v>69</v>
      </c>
      <c r="D15" s="137">
        <f>SUM(D16:D17)</f>
        <v>110000</v>
      </c>
      <c r="E15" s="137">
        <f>E16</f>
        <v>420000</v>
      </c>
    </row>
    <row r="16" spans="1:5" ht="41.25" customHeight="1">
      <c r="A16" s="313"/>
      <c r="B16" s="313"/>
      <c r="C16" s="240" t="s">
        <v>262</v>
      </c>
      <c r="D16" s="320"/>
      <c r="E16" s="320">
        <v>420000</v>
      </c>
    </row>
    <row r="17" spans="1:9" ht="64.5" customHeight="1">
      <c r="A17" s="322"/>
      <c r="B17" s="322"/>
      <c r="C17" s="325" t="s">
        <v>182</v>
      </c>
      <c r="D17" s="324">
        <v>110000</v>
      </c>
      <c r="E17" s="324"/>
    </row>
    <row r="18" spans="1:9" ht="34.5" hidden="1" customHeight="1">
      <c r="A18" s="314"/>
      <c r="B18" s="314">
        <v>80146</v>
      </c>
      <c r="C18" s="315" t="s">
        <v>86</v>
      </c>
      <c r="D18" s="137"/>
      <c r="E18" s="137"/>
      <c r="F18" s="75"/>
      <c r="G18" s="75"/>
      <c r="H18" s="75"/>
      <c r="I18" s="75"/>
    </row>
    <row r="19" spans="1:9" ht="52.5" hidden="1" customHeight="1">
      <c r="A19" s="322"/>
      <c r="B19" s="322"/>
      <c r="C19" s="218" t="s">
        <v>256</v>
      </c>
      <c r="D19" s="324"/>
      <c r="E19" s="324"/>
      <c r="F19" s="326"/>
      <c r="G19" s="326"/>
      <c r="H19" s="326"/>
      <c r="I19" s="326"/>
    </row>
    <row r="20" spans="1:9" ht="93.75" customHeight="1">
      <c r="A20" s="314"/>
      <c r="B20" s="314">
        <v>80149</v>
      </c>
      <c r="C20" s="315" t="s">
        <v>307</v>
      </c>
      <c r="D20" s="137"/>
      <c r="E20" s="137">
        <v>85000</v>
      </c>
      <c r="F20" s="75"/>
      <c r="G20" s="75"/>
      <c r="H20" s="75"/>
      <c r="I20" s="75"/>
    </row>
    <row r="21" spans="1:9" ht="40.5" customHeight="1">
      <c r="A21" s="322"/>
      <c r="B21" s="322"/>
      <c r="C21" s="240" t="s">
        <v>262</v>
      </c>
      <c r="D21" s="324"/>
      <c r="E21" s="324">
        <v>85000</v>
      </c>
      <c r="F21" s="326"/>
      <c r="G21" s="326"/>
      <c r="H21" s="326"/>
      <c r="I21" s="326"/>
    </row>
    <row r="22" spans="1:9" s="316" customFormat="1" ht="28.5" customHeight="1">
      <c r="A22" s="314">
        <v>853</v>
      </c>
      <c r="B22" s="314"/>
      <c r="C22" s="136" t="s">
        <v>334</v>
      </c>
      <c r="D22" s="137">
        <f>D23</f>
        <v>490000</v>
      </c>
      <c r="E22" s="137">
        <f>E23</f>
        <v>140000</v>
      </c>
      <c r="F22" s="75"/>
      <c r="G22" s="75"/>
      <c r="H22" s="75"/>
      <c r="I22" s="75"/>
    </row>
    <row r="23" spans="1:9" s="316" customFormat="1" ht="20.25" customHeight="1">
      <c r="A23" s="314"/>
      <c r="B23" s="314">
        <v>85395</v>
      </c>
      <c r="C23" s="136" t="s">
        <v>11</v>
      </c>
      <c r="D23" s="137">
        <f>SUM(D24:D26)</f>
        <v>490000</v>
      </c>
      <c r="E23" s="137">
        <f>SUM(E24:E26)</f>
        <v>140000</v>
      </c>
      <c r="F23" s="75"/>
      <c r="G23" s="75"/>
      <c r="H23" s="75"/>
      <c r="I23" s="75"/>
    </row>
    <row r="24" spans="1:9" ht="36.75" customHeight="1">
      <c r="A24" s="313"/>
      <c r="B24" s="313"/>
      <c r="C24" s="240" t="s">
        <v>402</v>
      </c>
      <c r="D24" s="320">
        <v>60000</v>
      </c>
      <c r="E24" s="320"/>
      <c r="F24" s="36"/>
      <c r="G24" s="36"/>
      <c r="H24" s="36"/>
      <c r="I24" s="36"/>
    </row>
    <row r="25" spans="1:9" ht="31.5" customHeight="1">
      <c r="A25" s="313"/>
      <c r="B25" s="313"/>
      <c r="C25" s="240" t="s">
        <v>399</v>
      </c>
      <c r="D25" s="320">
        <v>430000</v>
      </c>
      <c r="E25" s="320"/>
      <c r="F25" s="36"/>
      <c r="G25" s="36"/>
      <c r="H25" s="36"/>
      <c r="I25" s="36"/>
    </row>
    <row r="26" spans="1:9" ht="45" customHeight="1">
      <c r="A26" s="313"/>
      <c r="B26" s="313"/>
      <c r="C26" s="240" t="s">
        <v>475</v>
      </c>
      <c r="D26" s="320"/>
      <c r="E26" s="320">
        <v>140000</v>
      </c>
      <c r="F26" s="36"/>
      <c r="G26" s="36"/>
      <c r="H26" s="36"/>
      <c r="I26" s="36"/>
    </row>
    <row r="27" spans="1:9" ht="16.5" customHeight="1">
      <c r="A27" s="314">
        <v>926</v>
      </c>
      <c r="B27" s="314"/>
      <c r="C27" s="127" t="s">
        <v>199</v>
      </c>
      <c r="D27" s="110"/>
      <c r="E27" s="110">
        <v>50000</v>
      </c>
      <c r="F27" s="75"/>
      <c r="G27" s="75"/>
      <c r="H27" s="75"/>
      <c r="I27" s="75"/>
    </row>
    <row r="28" spans="1:9" ht="16.5" customHeight="1">
      <c r="A28" s="314"/>
      <c r="B28" s="314">
        <v>92605</v>
      </c>
      <c r="C28" s="127" t="s">
        <v>200</v>
      </c>
      <c r="D28" s="110"/>
      <c r="E28" s="110">
        <v>50000</v>
      </c>
      <c r="F28" s="75"/>
      <c r="G28" s="75"/>
      <c r="H28" s="75"/>
      <c r="I28" s="75"/>
    </row>
    <row r="29" spans="1:9" ht="61.5" customHeight="1">
      <c r="A29" s="322"/>
      <c r="B29" s="322"/>
      <c r="C29" s="325" t="s">
        <v>195</v>
      </c>
      <c r="D29" s="323"/>
      <c r="E29" s="323">
        <v>50000</v>
      </c>
      <c r="F29" s="326"/>
      <c r="G29" s="326"/>
      <c r="H29" s="326"/>
      <c r="I29" s="326"/>
    </row>
    <row r="30" spans="1:9">
      <c r="A30" s="229"/>
      <c r="B30" s="229"/>
      <c r="C30" s="75" t="s">
        <v>252</v>
      </c>
      <c r="D30" s="130">
        <f>SUM(D5+D9+D14+D22+D27)</f>
        <v>984090</v>
      </c>
      <c r="E30" s="130">
        <f>SUM(E5+E9+E14+E22+E27)</f>
        <v>712599.61</v>
      </c>
      <c r="F30" s="75"/>
      <c r="G30" s="75"/>
      <c r="H30" s="75"/>
      <c r="I30" s="130"/>
    </row>
    <row r="31" spans="1:9">
      <c r="A31" s="230"/>
      <c r="B31" s="230"/>
      <c r="C31" s="76" t="s">
        <v>254</v>
      </c>
      <c r="D31" s="219">
        <f>SUM(D7+D11+E13)</f>
        <v>385566.61</v>
      </c>
      <c r="E31" s="219"/>
      <c r="F31" s="76"/>
      <c r="G31" s="76"/>
      <c r="H31" s="76"/>
      <c r="I31" s="76"/>
    </row>
    <row r="32" spans="1:9">
      <c r="A32" s="230"/>
      <c r="B32" s="230"/>
      <c r="C32" s="76" t="s">
        <v>253</v>
      </c>
      <c r="D32" s="219">
        <f>SUM(D8+E16+D17+E21+D24+D25+E26+E29)</f>
        <v>1311123</v>
      </c>
      <c r="E32" s="219"/>
      <c r="F32" s="76"/>
      <c r="G32" s="76"/>
      <c r="H32" s="76"/>
      <c r="I32" s="76"/>
    </row>
    <row r="33" spans="1:9">
      <c r="A33" s="231"/>
      <c r="B33" s="231"/>
      <c r="C33" s="220" t="s">
        <v>255</v>
      </c>
      <c r="D33" s="221">
        <f>SUM(D31:D32)</f>
        <v>1696689.6099999999</v>
      </c>
      <c r="E33" s="221"/>
      <c r="F33" s="220"/>
      <c r="G33" s="220"/>
      <c r="H33" s="220"/>
      <c r="I33" s="220"/>
    </row>
    <row r="34" spans="1:9">
      <c r="E34" s="232"/>
    </row>
    <row r="36" spans="1:9">
      <c r="E36" s="232"/>
    </row>
  </sheetData>
  <mergeCells count="2">
    <mergeCell ref="A2:E2"/>
    <mergeCell ref="D1:E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&amp;CDotacje 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H18"/>
  <sheetViews>
    <sheetView workbookViewId="0">
      <selection activeCell="H8" sqref="H8:H13"/>
    </sheetView>
  </sheetViews>
  <sheetFormatPr defaultRowHeight="12.75"/>
  <cols>
    <col min="1" max="1" width="6.7109375" style="169" customWidth="1"/>
    <col min="2" max="2" width="6.28515625" style="169" customWidth="1"/>
    <col min="3" max="3" width="1.42578125" style="169" customWidth="1"/>
    <col min="4" max="4" width="13.42578125" style="169" customWidth="1"/>
    <col min="5" max="5" width="9.140625" style="169"/>
    <col min="6" max="6" width="47.42578125" style="169" customWidth="1"/>
    <col min="7" max="7" width="22" style="169" customWidth="1"/>
    <col min="8" max="8" width="23" style="169" customWidth="1"/>
    <col min="9" max="16384" width="9.140625" style="169"/>
  </cols>
  <sheetData>
    <row r="1" spans="2:8">
      <c r="H1" s="174" t="s">
        <v>204</v>
      </c>
    </row>
    <row r="6" spans="2:8" ht="55.5" customHeight="1">
      <c r="B6" s="495" t="s">
        <v>403</v>
      </c>
      <c r="C6" s="495"/>
      <c r="D6" s="495"/>
      <c r="E6" s="495"/>
      <c r="F6" s="495"/>
      <c r="G6" s="495"/>
      <c r="H6" s="495"/>
    </row>
    <row r="7" spans="2:8" ht="13.5" customHeight="1">
      <c r="H7" s="174" t="s">
        <v>467</v>
      </c>
    </row>
    <row r="8" spans="2:8" s="196" customFormat="1" ht="17.25" customHeight="1">
      <c r="B8" s="548" t="s">
        <v>0</v>
      </c>
      <c r="C8" s="548"/>
      <c r="D8" s="548" t="s">
        <v>1</v>
      </c>
      <c r="E8" s="548" t="s">
        <v>133</v>
      </c>
      <c r="F8" s="548"/>
      <c r="G8" s="549" t="s">
        <v>150</v>
      </c>
      <c r="H8" s="549" t="s">
        <v>179</v>
      </c>
    </row>
    <row r="9" spans="2:8" s="196" customFormat="1" ht="14.25" customHeight="1">
      <c r="B9" s="548"/>
      <c r="C9" s="548"/>
      <c r="D9" s="548"/>
      <c r="E9" s="548"/>
      <c r="F9" s="548"/>
      <c r="G9" s="550"/>
      <c r="H9" s="553"/>
    </row>
    <row r="10" spans="2:8" s="196" customFormat="1" ht="2.25" customHeight="1">
      <c r="B10" s="548"/>
      <c r="C10" s="548"/>
      <c r="D10" s="548"/>
      <c r="E10" s="548"/>
      <c r="F10" s="548"/>
      <c r="G10" s="550"/>
      <c r="H10" s="553"/>
    </row>
    <row r="11" spans="2:8" s="196" customFormat="1" ht="12.75" customHeight="1">
      <c r="B11" s="548"/>
      <c r="C11" s="548"/>
      <c r="D11" s="548"/>
      <c r="E11" s="548"/>
      <c r="F11" s="548"/>
      <c r="G11" s="550"/>
      <c r="H11" s="553"/>
    </row>
    <row r="12" spans="2:8" s="196" customFormat="1" ht="2.25" customHeight="1">
      <c r="B12" s="548"/>
      <c r="C12" s="548"/>
      <c r="D12" s="548"/>
      <c r="E12" s="548"/>
      <c r="F12" s="548"/>
      <c r="G12" s="550"/>
      <c r="H12" s="553"/>
    </row>
    <row r="13" spans="2:8" s="196" customFormat="1" ht="75" customHeight="1">
      <c r="B13" s="548"/>
      <c r="C13" s="548"/>
      <c r="D13" s="548"/>
      <c r="E13" s="548"/>
      <c r="F13" s="548"/>
      <c r="G13" s="551"/>
      <c r="H13" s="554"/>
    </row>
    <row r="14" spans="2:8" s="170" customFormat="1" ht="20.25" customHeight="1">
      <c r="B14" s="555" t="s">
        <v>138</v>
      </c>
      <c r="C14" s="555"/>
      <c r="D14" s="197" t="s">
        <v>139</v>
      </c>
      <c r="E14" s="555" t="s">
        <v>152</v>
      </c>
      <c r="F14" s="555"/>
      <c r="G14" s="197" t="s">
        <v>140</v>
      </c>
      <c r="H14" s="197" t="s">
        <v>141</v>
      </c>
    </row>
    <row r="15" spans="2:8" s="196" customFormat="1" ht="41.25" customHeight="1">
      <c r="B15" s="548" t="s">
        <v>156</v>
      </c>
      <c r="C15" s="548"/>
      <c r="D15" s="198"/>
      <c r="E15" s="557" t="s">
        <v>87</v>
      </c>
      <c r="F15" s="557"/>
      <c r="G15" s="199">
        <f>SUM(G16:G16)</f>
        <v>1000</v>
      </c>
      <c r="H15" s="199">
        <f>SUM(H17)</f>
        <v>1000</v>
      </c>
    </row>
    <row r="16" spans="2:8" s="170" customFormat="1" ht="37.5" customHeight="1">
      <c r="B16" s="555"/>
      <c r="C16" s="555"/>
      <c r="D16" s="197" t="s">
        <v>177</v>
      </c>
      <c r="E16" s="556" t="s">
        <v>176</v>
      </c>
      <c r="F16" s="556"/>
      <c r="G16" s="200">
        <v>1000</v>
      </c>
      <c r="H16" s="200"/>
    </row>
    <row r="17" spans="2:8" s="194" customFormat="1" ht="31.5" customHeight="1">
      <c r="B17" s="558"/>
      <c r="C17" s="559"/>
      <c r="D17" s="195" t="s">
        <v>209</v>
      </c>
      <c r="E17" s="552" t="s">
        <v>183</v>
      </c>
      <c r="F17" s="552"/>
      <c r="G17" s="201"/>
      <c r="H17" s="201">
        <v>1000</v>
      </c>
    </row>
    <row r="18" spans="2:8">
      <c r="G18" s="173"/>
    </row>
  </sheetData>
  <mergeCells count="14">
    <mergeCell ref="E17:F17"/>
    <mergeCell ref="H8:H13"/>
    <mergeCell ref="B16:C16"/>
    <mergeCell ref="E16:F16"/>
    <mergeCell ref="B14:C14"/>
    <mergeCell ref="E14:F14"/>
    <mergeCell ref="B15:C15"/>
    <mergeCell ref="E15:F15"/>
    <mergeCell ref="B17:C17"/>
    <mergeCell ref="B6:H6"/>
    <mergeCell ref="B8:C13"/>
    <mergeCell ref="D8:D13"/>
    <mergeCell ref="E8:F13"/>
    <mergeCell ref="G8:G13"/>
  </mergeCells>
  <phoneticPr fontId="0" type="noConversion"/>
  <pageMargins left="0.98425196850393704" right="0.39370078740157483" top="0.59055118110236227" bottom="0.39370078740157483" header="0.51181102362204722" footer="0.51181102362204722"/>
  <pageSetup paperSize="9" orientation="landscape" r:id="rId1"/>
  <headerFooter alignWithMargins="0">
    <oddFooter>&amp;COpłaty za korzystanie ze środowiska 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Q19" sqref="Q19"/>
    </sheetView>
  </sheetViews>
  <sheetFormatPr defaultRowHeight="12.75"/>
  <cols>
    <col min="1" max="1" width="6.28515625" customWidth="1"/>
    <col min="2" max="2" width="8.140625" customWidth="1"/>
    <col min="3" max="3" width="10.5703125" customWidth="1"/>
    <col min="5" max="5" width="8.28515625" customWidth="1"/>
    <col min="6" max="6" width="20.28515625" customWidth="1"/>
    <col min="8" max="8" width="14.140625" customWidth="1"/>
    <col min="9" max="9" width="3.7109375" customWidth="1"/>
  </cols>
  <sheetData>
    <row r="1" spans="1:9">
      <c r="G1" s="560" t="s">
        <v>185</v>
      </c>
      <c r="H1" s="560"/>
      <c r="I1" s="560"/>
    </row>
    <row r="2" spans="1:9">
      <c r="G2" s="438"/>
      <c r="H2" s="438"/>
      <c r="I2" s="438"/>
    </row>
    <row r="3" spans="1:9">
      <c r="G3" s="438"/>
      <c r="H3" s="438"/>
      <c r="I3" s="438"/>
    </row>
    <row r="4" spans="1:9">
      <c r="G4" s="439"/>
      <c r="H4" s="439"/>
      <c r="I4" s="439"/>
    </row>
    <row r="7" spans="1:9" ht="36.75" customHeight="1">
      <c r="A7" s="546" t="s">
        <v>404</v>
      </c>
      <c r="B7" s="546"/>
      <c r="C7" s="546"/>
      <c r="D7" s="546"/>
      <c r="E7" s="546"/>
      <c r="F7" s="546"/>
      <c r="G7" s="546"/>
      <c r="H7" s="546"/>
      <c r="I7" s="546"/>
    </row>
    <row r="8" spans="1:9">
      <c r="B8" s="567"/>
      <c r="C8" s="568"/>
      <c r="D8" s="568"/>
      <c r="E8" s="568"/>
      <c r="F8" s="568"/>
      <c r="G8" s="568"/>
      <c r="H8" s="568"/>
      <c r="I8" s="568"/>
    </row>
    <row r="9" spans="1:9">
      <c r="B9" s="2"/>
      <c r="C9" s="2"/>
      <c r="D9" s="2"/>
      <c r="E9" s="2"/>
      <c r="F9" s="2"/>
      <c r="G9" s="2"/>
      <c r="H9" s="2"/>
      <c r="I9" s="2"/>
    </row>
    <row r="11" spans="1:9">
      <c r="B11" s="569" t="s">
        <v>99</v>
      </c>
      <c r="C11" s="569"/>
      <c r="D11" s="569"/>
      <c r="E11" s="569"/>
      <c r="F11" s="569"/>
      <c r="G11" s="569"/>
      <c r="H11" s="569"/>
      <c r="I11" s="569"/>
    </row>
    <row r="12" spans="1:9" ht="19.5" customHeight="1">
      <c r="B12" s="569" t="s">
        <v>100</v>
      </c>
      <c r="C12" s="569"/>
      <c r="D12" s="569"/>
      <c r="E12" s="569"/>
      <c r="F12" s="569"/>
      <c r="G12" s="569"/>
      <c r="H12" s="569"/>
      <c r="I12" s="3"/>
    </row>
    <row r="13" spans="1:9">
      <c r="B13" s="4"/>
      <c r="C13" s="4"/>
      <c r="D13" s="4"/>
      <c r="E13" s="4"/>
      <c r="F13" s="1"/>
      <c r="G13" s="1"/>
      <c r="H13" s="1"/>
    </row>
    <row r="14" spans="1:9">
      <c r="B14" s="4"/>
      <c r="C14" s="4"/>
      <c r="D14" s="4"/>
      <c r="E14" s="4"/>
      <c r="F14" s="1"/>
      <c r="G14" s="575" t="s">
        <v>467</v>
      </c>
      <c r="H14" s="576"/>
    </row>
    <row r="15" spans="1:9" s="27" customFormat="1" ht="27" customHeight="1">
      <c r="B15" s="31" t="s">
        <v>0</v>
      </c>
      <c r="C15" s="32" t="s">
        <v>1</v>
      </c>
      <c r="D15" s="572" t="s">
        <v>101</v>
      </c>
      <c r="E15" s="573"/>
      <c r="F15" s="574"/>
      <c r="G15" s="570" t="s">
        <v>129</v>
      </c>
      <c r="H15" s="571"/>
    </row>
    <row r="16" spans="1:9" s="76" customFormat="1" ht="26.25" customHeight="1">
      <c r="B16" s="227">
        <v>900</v>
      </c>
      <c r="C16" s="228">
        <v>90017</v>
      </c>
      <c r="D16" s="580" t="s">
        <v>97</v>
      </c>
      <c r="E16" s="581"/>
      <c r="F16" s="582"/>
      <c r="G16" s="561">
        <v>42124</v>
      </c>
      <c r="H16" s="562"/>
    </row>
    <row r="17" spans="2:10" s="36" customFormat="1" ht="23.25" customHeight="1">
      <c r="B17" s="225"/>
      <c r="C17" s="226"/>
      <c r="D17" s="583" t="s">
        <v>206</v>
      </c>
      <c r="E17" s="584"/>
      <c r="F17" s="585"/>
      <c r="G17" s="563">
        <v>810110</v>
      </c>
      <c r="H17" s="564"/>
    </row>
    <row r="18" spans="2:10" s="3" customFormat="1" ht="10.5" customHeight="1">
      <c r="B18" s="25"/>
      <c r="C18" s="26"/>
      <c r="D18" s="577"/>
      <c r="E18" s="578"/>
      <c r="F18" s="579"/>
      <c r="G18" s="565"/>
      <c r="H18" s="566"/>
    </row>
    <row r="19" spans="2:10" s="36" customFormat="1" ht="20.25" customHeight="1">
      <c r="B19" s="133"/>
      <c r="C19" s="134"/>
      <c r="D19" s="583" t="s">
        <v>189</v>
      </c>
      <c r="E19" s="584"/>
      <c r="F19" s="585"/>
      <c r="G19" s="563">
        <f>SUM(G20:H22)</f>
        <v>810110</v>
      </c>
      <c r="H19" s="564"/>
      <c r="I19" s="135"/>
      <c r="J19" s="135"/>
    </row>
    <row r="20" spans="2:10" ht="32.25" customHeight="1">
      <c r="B20" s="5"/>
      <c r="C20" s="8"/>
      <c r="D20" s="590" t="s">
        <v>112</v>
      </c>
      <c r="E20" s="591"/>
      <c r="F20" s="592"/>
      <c r="G20" s="593">
        <v>494900</v>
      </c>
      <c r="H20" s="594"/>
      <c r="I20" s="329"/>
      <c r="J20" s="8"/>
    </row>
    <row r="21" spans="2:10" ht="25.5" customHeight="1">
      <c r="B21" s="5"/>
      <c r="C21" s="8"/>
      <c r="D21" s="12" t="s">
        <v>190</v>
      </c>
      <c r="E21" s="13"/>
      <c r="F21" s="14"/>
      <c r="G21" s="593">
        <v>295210</v>
      </c>
      <c r="H21" s="594"/>
      <c r="I21" s="329"/>
      <c r="J21" s="8"/>
    </row>
    <row r="22" spans="2:10" ht="25.5" customHeight="1">
      <c r="B22" s="5"/>
      <c r="C22" s="8"/>
      <c r="D22" s="12" t="s">
        <v>405</v>
      </c>
      <c r="E22" s="13"/>
      <c r="F22" s="14"/>
      <c r="G22" s="593">
        <v>20000</v>
      </c>
      <c r="H22" s="594"/>
      <c r="I22" s="312"/>
      <c r="J22" s="8"/>
    </row>
    <row r="23" spans="2:10" s="15" customFormat="1" ht="20.25" customHeight="1">
      <c r="B23" s="16"/>
      <c r="C23" s="18"/>
      <c r="D23" s="586" t="s">
        <v>102</v>
      </c>
      <c r="E23" s="587"/>
      <c r="F23" s="588"/>
      <c r="G23" s="589">
        <v>42124</v>
      </c>
      <c r="H23" s="562"/>
    </row>
    <row r="24" spans="2:10">
      <c r="B24" s="6"/>
      <c r="C24" s="9"/>
      <c r="D24" s="7"/>
      <c r="E24" s="9"/>
      <c r="F24" s="10"/>
      <c r="G24" s="128"/>
      <c r="H24" s="129"/>
    </row>
  </sheetData>
  <mergeCells count="25">
    <mergeCell ref="D23:F23"/>
    <mergeCell ref="G23:H23"/>
    <mergeCell ref="D19:F19"/>
    <mergeCell ref="G19:H19"/>
    <mergeCell ref="D20:F20"/>
    <mergeCell ref="G20:H20"/>
    <mergeCell ref="G21:H21"/>
    <mergeCell ref="G22:H22"/>
    <mergeCell ref="G17:H17"/>
    <mergeCell ref="G18:H18"/>
    <mergeCell ref="A7:I7"/>
    <mergeCell ref="B8:I8"/>
    <mergeCell ref="B11:I11"/>
    <mergeCell ref="G15:H15"/>
    <mergeCell ref="D15:F15"/>
    <mergeCell ref="B12:H12"/>
    <mergeCell ref="G14:H14"/>
    <mergeCell ref="D18:F18"/>
    <mergeCell ref="D16:F16"/>
    <mergeCell ref="D17:F17"/>
    <mergeCell ref="G1:I1"/>
    <mergeCell ref="G2:I2"/>
    <mergeCell ref="G3:I3"/>
    <mergeCell ref="G4:I4"/>
    <mergeCell ref="G16:H16"/>
  </mergeCells>
  <phoneticPr fontId="0" type="noConversion"/>
  <pageMargins left="0.98425196850393704" right="0.19685039370078741" top="0.59055118110236227" bottom="0.39370078740157483" header="0.51181102362204722" footer="0.51181102362204722"/>
  <pageSetup paperSize="9" orientation="portrait" r:id="rId1"/>
  <headerFooter alignWithMargins="0">
    <oddFooter>&amp;CZakład budżetowy 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4</vt:i4>
      </vt:variant>
    </vt:vector>
  </HeadingPairs>
  <TitlesOfParts>
    <vt:vector size="16" baseType="lpstr">
      <vt:lpstr>1 dochody</vt:lpstr>
      <vt:lpstr>2 Wydatki</vt:lpstr>
      <vt:lpstr>3 przychody rozchody</vt:lpstr>
      <vt:lpstr>4 rezerwy</vt:lpstr>
      <vt:lpstr>5 majątkowe</vt:lpstr>
      <vt:lpstr>6 alkohole</vt:lpstr>
      <vt:lpstr>7 zlecone</vt:lpstr>
      <vt:lpstr>8 powierzone</vt:lpstr>
      <vt:lpstr>9 sołectwa</vt:lpstr>
      <vt:lpstr>zał. 1 dotacje</vt:lpstr>
      <vt:lpstr>10 GFOŚiGW</vt:lpstr>
      <vt:lpstr>zał. 2 ZUK</vt:lpstr>
      <vt:lpstr>'1 dochody'!Obszar_wydruku</vt:lpstr>
      <vt:lpstr>'1 dochody'!Tytuły_wydruku</vt:lpstr>
      <vt:lpstr>'2 Wydatki'!Tytuły_wydruku</vt:lpstr>
      <vt:lpstr>'5 majątkowe'!Tytuły_wydruku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Gminy Dłutów</dc:creator>
  <cp:lastModifiedBy>Kasia</cp:lastModifiedBy>
  <cp:lastPrinted>2020-11-26T09:56:40Z</cp:lastPrinted>
  <dcterms:created xsi:type="dcterms:W3CDTF">2004-11-13T15:05:20Z</dcterms:created>
  <dcterms:modified xsi:type="dcterms:W3CDTF">2020-12-02T13:20:44Z</dcterms:modified>
</cp:coreProperties>
</file>