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9320" windowHeight="13140" activeTab="1"/>
  </bookViews>
  <sheets>
    <sheet name="1 dochody " sheetId="1" r:id="rId1"/>
    <sheet name="Wydatki" sheetId="24" r:id="rId2"/>
    <sheet name="3 przychody rozchody" sheetId="10" r:id="rId3"/>
    <sheet name="4 rezerwy" sheetId="22" r:id="rId4"/>
    <sheet name="5 majątkowe" sheetId="7" r:id="rId5"/>
    <sheet name="6 alkohole" sheetId="19" r:id="rId6"/>
    <sheet name="7 zlecone" sheetId="17" r:id="rId7"/>
    <sheet name="8 powierzone" sheetId="18" r:id="rId8"/>
    <sheet name="zał. 1 dotacje" sheetId="20" r:id="rId9"/>
    <sheet name="Sołectwa 9" sheetId="23" r:id="rId10"/>
    <sheet name="10 GFOŚiGW" sheetId="9" r:id="rId11"/>
    <sheet name="zał. 2 ZUK" sheetId="13" r:id="rId12"/>
    <sheet name="Arkusz1" sheetId="25" r:id="rId13"/>
  </sheets>
  <definedNames>
    <definedName name="_xlnm.Print_Area" localSheetId="0">'1 dochody '!$A$1:$J$140</definedName>
    <definedName name="_xlnm.Print_Area" localSheetId="4">'5 majątkowe'!#REF!</definedName>
    <definedName name="_xlnm.Print_Area" localSheetId="1">Wydatki!#REF!</definedName>
    <definedName name="_xlnm.Print_Titles" localSheetId="0">'1 dochody '!$3:$4</definedName>
    <definedName name="_xlnm.Print_Titles" localSheetId="4">'5 majątkowe'!$4:$5</definedName>
    <definedName name="_xlnm.Print_Titles" localSheetId="9">'Sołectwa 9'!$4:$5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3" i="7"/>
  <c r="G43"/>
  <c r="H20"/>
  <c r="G20"/>
  <c r="H21"/>
  <c r="G21"/>
  <c r="H22"/>
  <c r="H10"/>
  <c r="G10"/>
  <c r="H15" i="17"/>
  <c r="H132" i="1"/>
  <c r="D26" i="20" l="1"/>
  <c r="G15" i="17"/>
  <c r="E100" i="1"/>
  <c r="H100"/>
  <c r="I100"/>
  <c r="I107"/>
  <c r="E107"/>
  <c r="F8"/>
  <c r="E11"/>
  <c r="E8" s="1"/>
  <c r="H12"/>
  <c r="J12" s="1"/>
  <c r="J11" s="1"/>
  <c r="J8" s="1"/>
  <c r="H17" i="7"/>
  <c r="H11" i="1" l="1"/>
  <c r="I131" l="1"/>
  <c r="H39" i="7"/>
  <c r="H15"/>
  <c r="H14"/>
  <c r="H24"/>
  <c r="H23" s="1"/>
  <c r="H54" i="1"/>
  <c r="I54" s="1"/>
  <c r="E115"/>
  <c r="H117"/>
  <c r="I117" s="1"/>
  <c r="H116"/>
  <c r="I116" s="1"/>
  <c r="E111"/>
  <c r="H112"/>
  <c r="H113"/>
  <c r="I113" s="1"/>
  <c r="H81"/>
  <c r="H78"/>
  <c r="I78" s="1"/>
  <c r="E77"/>
  <c r="H77" s="1"/>
  <c r="I77" s="1"/>
  <c r="H18" i="7"/>
  <c r="H30"/>
  <c r="G19"/>
  <c r="G18" s="1"/>
  <c r="G11"/>
  <c r="H33"/>
  <c r="H32" s="1"/>
  <c r="G12"/>
  <c r="G42"/>
  <c r="G25"/>
  <c r="G36"/>
  <c r="F55" i="23"/>
  <c r="F35"/>
  <c r="G53"/>
  <c r="G51"/>
  <c r="F49"/>
  <c r="F46"/>
  <c r="F43"/>
  <c r="G40"/>
  <c r="F40"/>
  <c r="G37"/>
  <c r="F32"/>
  <c r="G29"/>
  <c r="F29"/>
  <c r="F26"/>
  <c r="G24"/>
  <c r="F24"/>
  <c r="G20"/>
  <c r="F18"/>
  <c r="G16"/>
  <c r="G14"/>
  <c r="G12"/>
  <c r="F10"/>
  <c r="F56" s="1"/>
  <c r="E9" i="20"/>
  <c r="K16" i="17"/>
  <c r="I16"/>
  <c r="J16"/>
  <c r="H20"/>
  <c r="G20" s="1"/>
  <c r="H19"/>
  <c r="G19" s="1"/>
  <c r="H109" i="1"/>
  <c r="J109" s="1"/>
  <c r="J107" s="1"/>
  <c r="H16" i="17" l="1"/>
  <c r="G56" i="23"/>
  <c r="G57" s="1"/>
  <c r="H9" i="7"/>
  <c r="I112" i="1"/>
  <c r="D25" i="20"/>
  <c r="E19"/>
  <c r="G8" i="7"/>
  <c r="G7" s="1"/>
  <c r="G6" s="1"/>
  <c r="H7"/>
  <c r="H6" s="1"/>
  <c r="G26"/>
  <c r="G24" s="1"/>
  <c r="H29"/>
  <c r="G35"/>
  <c r="F16" i="17" l="1"/>
  <c r="E79" i="1"/>
  <c r="H82"/>
  <c r="I82" s="1"/>
  <c r="E134"/>
  <c r="J134"/>
  <c r="J133" s="1"/>
  <c r="J131"/>
  <c r="J124" s="1"/>
  <c r="E131"/>
  <c r="H131"/>
  <c r="E68" l="1"/>
  <c r="H38"/>
  <c r="I38" s="1"/>
  <c r="H121"/>
  <c r="I121" s="1"/>
  <c r="H123"/>
  <c r="I123" s="1"/>
  <c r="G110"/>
  <c r="F122"/>
  <c r="H122" s="1"/>
  <c r="I122" s="1"/>
  <c r="F120"/>
  <c r="H120" s="1"/>
  <c r="I120" s="1"/>
  <c r="F22"/>
  <c r="G31" i="7" l="1"/>
  <c r="G30" s="1"/>
  <c r="G29" s="1"/>
  <c r="G40"/>
  <c r="H75" i="1"/>
  <c r="I75" s="1"/>
  <c r="I24" i="7" l="1"/>
  <c r="H38"/>
  <c r="G13"/>
  <c r="E72" i="1"/>
  <c r="E67" s="1"/>
  <c r="H69"/>
  <c r="I69" s="1"/>
  <c r="H127"/>
  <c r="I127" s="1"/>
  <c r="H128"/>
  <c r="I128" s="1"/>
  <c r="E125"/>
  <c r="E64"/>
  <c r="H66"/>
  <c r="I66" s="1"/>
  <c r="H48"/>
  <c r="I48" s="1"/>
  <c r="D27" i="20"/>
  <c r="E14"/>
  <c r="E13" s="1"/>
  <c r="D17"/>
  <c r="E103" i="1"/>
  <c r="G9" i="7" l="1"/>
  <c r="I14" i="17"/>
  <c r="J14"/>
  <c r="K14"/>
  <c r="F14"/>
  <c r="H119" i="1"/>
  <c r="I119" s="1"/>
  <c r="H73"/>
  <c r="I73" s="1"/>
  <c r="E133"/>
  <c r="H133" s="1"/>
  <c r="H135"/>
  <c r="H134" s="1"/>
  <c r="G41" i="7"/>
  <c r="G39" s="1"/>
  <c r="G37"/>
  <c r="G34"/>
  <c r="I23"/>
  <c r="I43" s="1"/>
  <c r="E110" i="1"/>
  <c r="H114"/>
  <c r="F111"/>
  <c r="E105"/>
  <c r="H105" s="1"/>
  <c r="I105" s="1"/>
  <c r="H106"/>
  <c r="I106" s="1"/>
  <c r="H118"/>
  <c r="I118" s="1"/>
  <c r="F115"/>
  <c r="E15" i="10"/>
  <c r="E97" i="1"/>
  <c r="H98"/>
  <c r="H74"/>
  <c r="H126"/>
  <c r="I126" s="1"/>
  <c r="H125"/>
  <c r="I125" s="1"/>
  <c r="E50"/>
  <c r="H23"/>
  <c r="I23" s="1"/>
  <c r="H24"/>
  <c r="I24" s="1"/>
  <c r="H22"/>
  <c r="G33" i="7" l="1"/>
  <c r="I114" i="1"/>
  <c r="H111"/>
  <c r="H115"/>
  <c r="I115" s="1"/>
  <c r="G38" i="7"/>
  <c r="F110" i="1"/>
  <c r="G32" i="7"/>
  <c r="I134" i="1"/>
  <c r="I133" s="1"/>
  <c r="I98"/>
  <c r="I22"/>
  <c r="F21"/>
  <c r="F20" s="1"/>
  <c r="I111" l="1"/>
  <c r="I110" s="1"/>
  <c r="H110"/>
  <c r="H108"/>
  <c r="I108" s="1"/>
  <c r="G23" i="7" l="1"/>
  <c r="H15" i="9" l="1"/>
  <c r="J89" i="1"/>
  <c r="J86" s="1"/>
  <c r="F89"/>
  <c r="G89"/>
  <c r="G86" s="1"/>
  <c r="E89"/>
  <c r="E87" l="1"/>
  <c r="H88"/>
  <c r="F15" i="10"/>
  <c r="H7" i="1"/>
  <c r="I7" s="1"/>
  <c r="H18" i="17"/>
  <c r="G18" s="1"/>
  <c r="H107" i="1"/>
  <c r="H104"/>
  <c r="I104" s="1"/>
  <c r="H103"/>
  <c r="I103" s="1"/>
  <c r="E40"/>
  <c r="H40" s="1"/>
  <c r="I40" s="1"/>
  <c r="H18"/>
  <c r="I18" s="1"/>
  <c r="E14"/>
  <c r="E13" s="1"/>
  <c r="F19" i="13"/>
  <c r="H18" i="18"/>
  <c r="G18" s="1"/>
  <c r="G17" s="1"/>
  <c r="G19" s="1"/>
  <c r="H80" i="1"/>
  <c r="F12" i="22"/>
  <c r="F11"/>
  <c r="H17" i="1"/>
  <c r="J17" s="1"/>
  <c r="J14" s="1"/>
  <c r="J13" s="1"/>
  <c r="H64"/>
  <c r="I64" s="1"/>
  <c r="E62"/>
  <c r="H62" s="1"/>
  <c r="E60"/>
  <c r="H60" s="1"/>
  <c r="I60" s="1"/>
  <c r="E6"/>
  <c r="E5" s="1"/>
  <c r="G9"/>
  <c r="H15"/>
  <c r="I15" s="1"/>
  <c r="H16"/>
  <c r="I16" s="1"/>
  <c r="H19"/>
  <c r="I19" s="1"/>
  <c r="H26"/>
  <c r="F28"/>
  <c r="F27" s="1"/>
  <c r="E31"/>
  <c r="E33"/>
  <c r="H33" s="1"/>
  <c r="I33" s="1"/>
  <c r="H68"/>
  <c r="I68" s="1"/>
  <c r="H72"/>
  <c r="E84"/>
  <c r="H99"/>
  <c r="E95"/>
  <c r="H95" s="1"/>
  <c r="I95" s="1"/>
  <c r="E93"/>
  <c r="F93"/>
  <c r="F86" s="1"/>
  <c r="H90"/>
  <c r="I90" s="1"/>
  <c r="H91"/>
  <c r="I91" s="1"/>
  <c r="H92"/>
  <c r="I92" s="1"/>
  <c r="E129"/>
  <c r="E124" s="1"/>
  <c r="E21"/>
  <c r="E20" s="1"/>
  <c r="H130"/>
  <c r="I130" s="1"/>
  <c r="H29"/>
  <c r="I29" s="1"/>
  <c r="H55"/>
  <c r="I55" s="1"/>
  <c r="H94"/>
  <c r="I94" s="1"/>
  <c r="H101"/>
  <c r="I101" s="1"/>
  <c r="H76"/>
  <c r="I76" s="1"/>
  <c r="H71"/>
  <c r="I71" s="1"/>
  <c r="H10"/>
  <c r="I10" s="1"/>
  <c r="H102"/>
  <c r="I102" s="1"/>
  <c r="H96"/>
  <c r="I96" s="1"/>
  <c r="H85"/>
  <c r="I85" s="1"/>
  <c r="H70"/>
  <c r="I70" s="1"/>
  <c r="H65"/>
  <c r="I65" s="1"/>
  <c r="H63"/>
  <c r="I63" s="1"/>
  <c r="H61"/>
  <c r="I61" s="1"/>
  <c r="H58"/>
  <c r="I58" s="1"/>
  <c r="H52"/>
  <c r="I52" s="1"/>
  <c r="H51"/>
  <c r="I51" s="1"/>
  <c r="H49"/>
  <c r="I49" s="1"/>
  <c r="H47"/>
  <c r="I47" s="1"/>
  <c r="H46"/>
  <c r="I46" s="1"/>
  <c r="H45"/>
  <c r="I45" s="1"/>
  <c r="H44"/>
  <c r="I44" s="1"/>
  <c r="H43"/>
  <c r="I43" s="1"/>
  <c r="H42"/>
  <c r="I42" s="1"/>
  <c r="H41"/>
  <c r="I41" s="1"/>
  <c r="H39"/>
  <c r="I39" s="1"/>
  <c r="H37"/>
  <c r="I37" s="1"/>
  <c r="H36"/>
  <c r="I36" s="1"/>
  <c r="H35"/>
  <c r="I35" s="1"/>
  <c r="H34"/>
  <c r="I34" s="1"/>
  <c r="H32"/>
  <c r="I32" s="1"/>
  <c r="H16" i="19"/>
  <c r="G16" s="1"/>
  <c r="H17"/>
  <c r="G17" s="1"/>
  <c r="I15"/>
  <c r="I18" s="1"/>
  <c r="J15"/>
  <c r="J18" s="1"/>
  <c r="K15"/>
  <c r="K18" s="1"/>
  <c r="F15"/>
  <c r="F18" s="1"/>
  <c r="H13" i="17"/>
  <c r="H12" s="1"/>
  <c r="I12"/>
  <c r="J12"/>
  <c r="K12"/>
  <c r="K21" s="1"/>
  <c r="I10"/>
  <c r="J10"/>
  <c r="H17"/>
  <c r="G17" s="1"/>
  <c r="G16" s="1"/>
  <c r="F10"/>
  <c r="H11"/>
  <c r="G11" s="1"/>
  <c r="H17" i="18"/>
  <c r="H19" s="1"/>
  <c r="J17"/>
  <c r="J19" s="1"/>
  <c r="F17"/>
  <c r="F19" s="1"/>
  <c r="G15" i="9"/>
  <c r="E8" i="20"/>
  <c r="E22"/>
  <c r="E21" s="1"/>
  <c r="D14"/>
  <c r="E56" i="1"/>
  <c r="H56" s="1"/>
  <c r="I56" s="1"/>
  <c r="H57"/>
  <c r="I57" s="1"/>
  <c r="G8" l="1"/>
  <c r="G136" s="1"/>
  <c r="E24" i="20"/>
  <c r="H129" i="1"/>
  <c r="I129" s="1"/>
  <c r="I124" s="1"/>
  <c r="I72"/>
  <c r="H14" i="17"/>
  <c r="G14"/>
  <c r="I21"/>
  <c r="J21"/>
  <c r="H10"/>
  <c r="G10" s="1"/>
  <c r="I80" i="1"/>
  <c r="I79" s="1"/>
  <c r="H79"/>
  <c r="H67" s="1"/>
  <c r="F136"/>
  <c r="J136"/>
  <c r="H31"/>
  <c r="E30"/>
  <c r="D13" i="20"/>
  <c r="D24" s="1"/>
  <c r="E86" i="1"/>
  <c r="H21"/>
  <c r="H20" s="1"/>
  <c r="H97"/>
  <c r="I97" s="1"/>
  <c r="H124"/>
  <c r="I26"/>
  <c r="I21" s="1"/>
  <c r="I20" s="1"/>
  <c r="G15" i="19"/>
  <c r="G18" s="1"/>
  <c r="H50" i="1"/>
  <c r="H87"/>
  <c r="I88"/>
  <c r="I87" s="1"/>
  <c r="H9"/>
  <c r="H8" s="1"/>
  <c r="H6"/>
  <c r="I6" s="1"/>
  <c r="I99"/>
  <c r="G13" i="17"/>
  <c r="G12" s="1"/>
  <c r="I14" i="1"/>
  <c r="I13" s="1"/>
  <c r="I89"/>
  <c r="H89"/>
  <c r="I62"/>
  <c r="I59" s="1"/>
  <c r="H59"/>
  <c r="H27"/>
  <c r="I27" s="1"/>
  <c r="H53"/>
  <c r="I53" s="1"/>
  <c r="H28"/>
  <c r="I28" s="1"/>
  <c r="E59"/>
  <c r="F12" i="17"/>
  <c r="F21" s="1"/>
  <c r="H5" i="1"/>
  <c r="H14"/>
  <c r="H13" s="1"/>
  <c r="H15" i="19"/>
  <c r="H18" s="1"/>
  <c r="E83" i="1"/>
  <c r="H83" s="1"/>
  <c r="I83" s="1"/>
  <c r="H84"/>
  <c r="I84" s="1"/>
  <c r="H93"/>
  <c r="I93" s="1"/>
  <c r="I67" l="1"/>
  <c r="H21" i="17"/>
  <c r="E136" i="1"/>
  <c r="G21" i="17"/>
  <c r="I31" i="1"/>
  <c r="H30"/>
  <c r="H86"/>
  <c r="H136" s="1"/>
  <c r="I50"/>
  <c r="I9"/>
  <c r="I8" s="1"/>
  <c r="I86"/>
  <c r="I5"/>
  <c r="I30" l="1"/>
  <c r="I136" s="1"/>
</calcChain>
</file>

<file path=xl/sharedStrings.xml><?xml version="1.0" encoding="utf-8"?>
<sst xmlns="http://schemas.openxmlformats.org/spreadsheetml/2006/main" count="915" uniqueCount="455">
  <si>
    <t>Dział</t>
  </si>
  <si>
    <t>Rozdział</t>
  </si>
  <si>
    <t>Określenie</t>
  </si>
  <si>
    <t>Plan dochodów zadań</t>
  </si>
  <si>
    <t>Razem</t>
  </si>
  <si>
    <t>własnych</t>
  </si>
  <si>
    <t>zleconych</t>
  </si>
  <si>
    <t>powierzonych</t>
  </si>
  <si>
    <t>ROLNICTWO I ŁOWIECTWO</t>
  </si>
  <si>
    <t>0690</t>
  </si>
  <si>
    <t>Wpływy z różnych opłat</t>
  </si>
  <si>
    <t>Pozostała działalność</t>
  </si>
  <si>
    <t>0830</t>
  </si>
  <si>
    <t>Wpływy z usług</t>
  </si>
  <si>
    <t>600</t>
  </si>
  <si>
    <t>TRANSPORT I ŁĄCZNOŚĆ</t>
  </si>
  <si>
    <t>60014</t>
  </si>
  <si>
    <t>Drogi publiczne powiatowe</t>
  </si>
  <si>
    <t>2320</t>
  </si>
  <si>
    <t>Dotacje celowe otrzymane z powiatu na zadania bieżace realizowane na podstawie porozumień (umów) między jednostkami samorządu terytorialnego</t>
  </si>
  <si>
    <t>700</t>
  </si>
  <si>
    <t>GOSPODARKA MIESZKANIOWA</t>
  </si>
  <si>
    <t>70005</t>
  </si>
  <si>
    <t>Gospodarka gruntami i nieruchomościami</t>
  </si>
  <si>
    <t>0750</t>
  </si>
  <si>
    <t>0910</t>
  </si>
  <si>
    <t>750</t>
  </si>
  <si>
    <t>ADMINISTRACJA PUBLICZNA</t>
  </si>
  <si>
    <t>75011</t>
  </si>
  <si>
    <t>Urzędy wojewódzkie</t>
  </si>
  <si>
    <t>2010</t>
  </si>
  <si>
    <t>2360</t>
  </si>
  <si>
    <t>0920</t>
  </si>
  <si>
    <t>751</t>
  </si>
  <si>
    <t>URZĘDY NACZELNYCH ORGANÓW WŁADZY PAŃSTWOWEJ, KONTROLI I OCHRONY PRAWA ORAZ SĄDOWNICTWA</t>
  </si>
  <si>
    <t>75101</t>
  </si>
  <si>
    <t>Urzędy naczelnych organów władzy państwowej, kontroli i ochrony prawa</t>
  </si>
  <si>
    <t>BEZPIECZEŃSTWO PUBLICZNE I OCHRONA PRZECIWPOŻAROWA</t>
  </si>
  <si>
    <t>756</t>
  </si>
  <si>
    <t>DOCHODY OD OSÓB PRAWNYCH, OD OSÓB FIZYCZNYCH I OD INNYCH JEDNOSTEK NIEPOSIADAJĄCYCH OSOBOWOŚCI PRAWNEJ ORAZ WYDATKI ZWIĄZANE Z ICH POBOREM</t>
  </si>
  <si>
    <t>75601</t>
  </si>
  <si>
    <t>Wpływy z podatku dochodowego od osób fizycznych</t>
  </si>
  <si>
    <t>0350</t>
  </si>
  <si>
    <t>75615</t>
  </si>
  <si>
    <t>0310</t>
  </si>
  <si>
    <t>0320</t>
  </si>
  <si>
    <t>0330</t>
  </si>
  <si>
    <t>0340</t>
  </si>
  <si>
    <t>0360</t>
  </si>
  <si>
    <t>0500</t>
  </si>
  <si>
    <t>75618</t>
  </si>
  <si>
    <t>Wpływy z innych opłat stanowiących dochody jednostek samorządu terytorialnego na podstawie ustaw</t>
  </si>
  <si>
    <t>0410</t>
  </si>
  <si>
    <t>Wpływy z opłaty skarbowej</t>
  </si>
  <si>
    <t>0460</t>
  </si>
  <si>
    <t>Wpływy z opłaty eksploatacyjnej</t>
  </si>
  <si>
    <t>75621</t>
  </si>
  <si>
    <t>Udziały gmin w podatkach stanowiących dochód budżetu państwa</t>
  </si>
  <si>
    <t>758</t>
  </si>
  <si>
    <t>RÓŻNE ROZLICZENIA</t>
  </si>
  <si>
    <t>75801</t>
  </si>
  <si>
    <t>Część oświatowa subwencji ogólnej dla jednostek samorządu terytorialnego</t>
  </si>
  <si>
    <t>2920</t>
  </si>
  <si>
    <t>Subwencje ogólne z budżetu państwa</t>
  </si>
  <si>
    <t>75807</t>
  </si>
  <si>
    <t>Część wyrównawcza subwencji ogólnej dla gmin</t>
  </si>
  <si>
    <t>801</t>
  </si>
  <si>
    <t>OŚWIATA I WYCHOWANIE</t>
  </si>
  <si>
    <t>80104</t>
  </si>
  <si>
    <t>Przedszkola</t>
  </si>
  <si>
    <t>851</t>
  </si>
  <si>
    <t>OCHRONA ZDROWIA</t>
  </si>
  <si>
    <t>85154</t>
  </si>
  <si>
    <t>Przeciwdziałanie alkoholizmowi</t>
  </si>
  <si>
    <t>0480</t>
  </si>
  <si>
    <t>852</t>
  </si>
  <si>
    <t>POMOC SPOŁECZNA</t>
  </si>
  <si>
    <t>85203</t>
  </si>
  <si>
    <t>Ośrodki wsparcia</t>
  </si>
  <si>
    <t>85213</t>
  </si>
  <si>
    <t>85214</t>
  </si>
  <si>
    <t>85219</t>
  </si>
  <si>
    <t>Ośrodki pomocy społecznej</t>
  </si>
  <si>
    <t>Ochotnicze straże pożarne</t>
  </si>
  <si>
    <t>Rezerwy ogólne i celowe</t>
  </si>
  <si>
    <t>Dowożenie uczniów do szkół</t>
  </si>
  <si>
    <t>Dokształcanie i doskonalenie nauczycieli</t>
  </si>
  <si>
    <t>GOSPODARKA KOMUNALNA I OCHRONA ŚRODOWISKA</t>
  </si>
  <si>
    <t>Domy i ośrodki kultury, świetlice i kluby</t>
  </si>
  <si>
    <t>Obiekty sportowe</t>
  </si>
  <si>
    <t>Wpływy z podatku rolnego, podatku leśnego, podatku od czynności cywilnoprawnych, podatków i opłat lokalnych od osób prawnych i innych jednostek organizacyjnych</t>
  </si>
  <si>
    <t>75616</t>
  </si>
  <si>
    <t>2030</t>
  </si>
  <si>
    <t>Dotacje celowe otrzymane z budżetu państwa na relizację własnych zadań bieżacych gmin (związków gmin)</t>
  </si>
  <si>
    <t>Domy pomocy społecznej</t>
  </si>
  <si>
    <t>Lp.</t>
  </si>
  <si>
    <t>Nazwa zadania</t>
  </si>
  <si>
    <t>Stan środków obrotowych na początek roku</t>
  </si>
  <si>
    <t>Przychody</t>
  </si>
  <si>
    <t xml:space="preserve">Dział 900 - GOSPODARKA KOMUNALNA I OCHRONA ŚRODOWISKA  </t>
  </si>
  <si>
    <t>Rozdział 90017 - Zakłady gospodarki komunalnej</t>
  </si>
  <si>
    <t>Treść</t>
  </si>
  <si>
    <t>Stan środków obrotowych na koniec roku</t>
  </si>
  <si>
    <t>Klasyfikacja</t>
  </si>
  <si>
    <t>Rozchody</t>
  </si>
  <si>
    <t>Przychody z zaciągniętych pożyczek i kredytów na rynku krajowym</t>
  </si>
  <si>
    <t>80101</t>
  </si>
  <si>
    <t>Szkoła Podstawowa</t>
  </si>
  <si>
    <t xml:space="preserve">Razem nakłady </t>
  </si>
  <si>
    <t>Wpływy z podatku rolnego, podatku leśnego, podatku od spadków i darowizn, podatku od czynności cywilnoprawnych oraz podatków i opłat lokalnych od osób fizycznych</t>
  </si>
  <si>
    <t>0430</t>
  </si>
  <si>
    <t>Wpływy z opłaty targowej</t>
  </si>
  <si>
    <t>wydatki na wynagrodzenia i pochodne od wynagrodzeń</t>
  </si>
  <si>
    <t>75814</t>
  </si>
  <si>
    <t>Różne rozliczenia finansowe</t>
  </si>
  <si>
    <t>80195</t>
  </si>
  <si>
    <t xml:space="preserve">Dział </t>
  </si>
  <si>
    <t>2680</t>
  </si>
  <si>
    <t>Rekompensaty utraconych dochodów w podatkach i opłatach lokalnych</t>
  </si>
  <si>
    <t>0770</t>
  </si>
  <si>
    <t>0490</t>
  </si>
  <si>
    <t>010</t>
  </si>
  <si>
    <t>01095</t>
  </si>
  <si>
    <t>0970</t>
  </si>
  <si>
    <t>Wpływy z różnych dochodów</t>
  </si>
  <si>
    <t>z tego dochody:</t>
  </si>
  <si>
    <t>majątkowe</t>
  </si>
  <si>
    <t>bieżące</t>
  </si>
  <si>
    <t>60016</t>
  </si>
  <si>
    <t>w złotych</t>
  </si>
  <si>
    <t xml:space="preserve">Plan             </t>
  </si>
  <si>
    <t>Tabela Nr 1</t>
  </si>
  <si>
    <t>85216</t>
  </si>
  <si>
    <t>Zasiłki stałe</t>
  </si>
  <si>
    <t>Nazwa</t>
  </si>
  <si>
    <t>Z tego</t>
  </si>
  <si>
    <t>Wydatki 
bieżące</t>
  </si>
  <si>
    <t>z tego:</t>
  </si>
  <si>
    <t>wynagrodzenia i składki od nich naliczane</t>
  </si>
  <si>
    <t>1</t>
  </si>
  <si>
    <t>2</t>
  </si>
  <si>
    <t>4</t>
  </si>
  <si>
    <t>5</t>
  </si>
  <si>
    <t>6</t>
  </si>
  <si>
    <t>7</t>
  </si>
  <si>
    <t>8</t>
  </si>
  <si>
    <t>9</t>
  </si>
  <si>
    <t>Administracja publiczna</t>
  </si>
  <si>
    <t>0,00</t>
  </si>
  <si>
    <t>Urzędy naczelnych organów władzy państwowej, kontroli i ochrony prawa oraz sądownictwa</t>
  </si>
  <si>
    <t>Pomoc społeczna</t>
  </si>
  <si>
    <t>Dochody bieżące</t>
  </si>
  <si>
    <t xml:space="preserve"> Razem:</t>
  </si>
  <si>
    <t>3</t>
  </si>
  <si>
    <t>Transport i łączność</t>
  </si>
  <si>
    <t>85153</t>
  </si>
  <si>
    <t>Zwalczanie narkomanii</t>
  </si>
  <si>
    <t>900</t>
  </si>
  <si>
    <t>Oświetlenie ulic, placów i dróg</t>
  </si>
  <si>
    <t>Plan wydatków majątkowych</t>
  </si>
  <si>
    <t>Dotacje dla jednostek spoza sektora finansów publicznych</t>
  </si>
  <si>
    <t>Dotacje dla jednostek  sektora finansów publicznych</t>
  </si>
  <si>
    <t>Dłutów</t>
  </si>
  <si>
    <t>Dłutówek</t>
  </si>
  <si>
    <t>Drzewociny</t>
  </si>
  <si>
    <t>Łaziska</t>
  </si>
  <si>
    <t>Orzk</t>
  </si>
  <si>
    <t>Stoczki-Porąbki</t>
  </si>
  <si>
    <t>Świerczyna</t>
  </si>
  <si>
    <t>Tążewy</t>
  </si>
  <si>
    <t>Dotacje na wydatki inwestycyjne</t>
  </si>
  <si>
    <t>Inwestycje i zakupy inwestycyjne</t>
  </si>
  <si>
    <t>Tabela nr 5</t>
  </si>
  <si>
    <t>Tabela nr 6</t>
  </si>
  <si>
    <t>Tabela nr 7</t>
  </si>
  <si>
    <t>Tabela nr 8</t>
  </si>
  <si>
    <t>Załącznik nr 1</t>
  </si>
  <si>
    <t>Wpłaty z tytułu odpłatnego nabycia prawa własności oraz prawa użytkowania wieczystego nieruchomości</t>
  </si>
  <si>
    <t>Wpływy i wydatki związane z gromadzeniem środków z opłat i kar za korzystanie ze środowiska</t>
  </si>
  <si>
    <t>90019</t>
  </si>
  <si>
    <t xml:space="preserve">Plan </t>
  </si>
  <si>
    <t>Wydatki bieżące</t>
  </si>
  <si>
    <t>Leszczyny Małe</t>
  </si>
  <si>
    <t>Ślądkowice</t>
  </si>
  <si>
    <t>Dotacja celowa  na zwrot kosztów dotacji udzielanej dla przedszkoli niepublicznych, do których uczęszczają  dzieci zamieszkujące na terenie Gminy Dłutów</t>
  </si>
  <si>
    <t>Gospodarka odpadami</t>
  </si>
  <si>
    <t>Tabela Nr 3</t>
  </si>
  <si>
    <t>Załącznik Nr 2</t>
  </si>
  <si>
    <t>75818</t>
  </si>
  <si>
    <t>Rezerwa ogólna budżetu</t>
  </si>
  <si>
    <t>Tabela nr 4</t>
  </si>
  <si>
    <t>Koszty  zakładu, z tego:</t>
  </si>
  <si>
    <t>pozostałe wydatki bieżące</t>
  </si>
  <si>
    <t>z tego</t>
  </si>
  <si>
    <t>§</t>
  </si>
  <si>
    <t>0010</t>
  </si>
  <si>
    <t>0020</t>
  </si>
  <si>
    <t>Dotacja celowa z budżetu na finansowanie  lub dofinansowanie zadań zleconych do realizacji stowarzyszeniom</t>
  </si>
  <si>
    <t>85295</t>
  </si>
  <si>
    <t>KULTURA I OCHRONA DZIEDZICTWA NARODOWEGO</t>
  </si>
  <si>
    <t>wydatki 
jednostek
budżetowych</t>
  </si>
  <si>
    <t xml:space="preserve">KULTURA FIZYCZNA </t>
  </si>
  <si>
    <t xml:space="preserve">Zadania z zakresu kultury fizycznej </t>
  </si>
  <si>
    <t>Usługi opiekuńcze i specjalistyczne usługi opiekuńcze</t>
  </si>
  <si>
    <t>85228</t>
  </si>
  <si>
    <t>Spłaty otrzymanych krajowych pożyczek i kredytów</t>
  </si>
  <si>
    <t>Tabela nr 10</t>
  </si>
  <si>
    <t>85202</t>
  </si>
  <si>
    <t>Przychody zakładu</t>
  </si>
  <si>
    <t>Czyżemin</t>
  </si>
  <si>
    <t>Rezerwa na zarządzanie kryzysowe</t>
  </si>
  <si>
    <t>90002</t>
  </si>
  <si>
    <t>Budy Dłutowskie</t>
  </si>
  <si>
    <t>Plany zagospodarowania przestrzennego</t>
  </si>
  <si>
    <t>90095</t>
  </si>
  <si>
    <t>Wpływy z innych lokalnych opłat pobieranych przez jednostki samorządu terytorialnego na podstawie odrębnych ustaw</t>
  </si>
  <si>
    <t>Tabela Nr 9</t>
  </si>
  <si>
    <t>wydatki związane z realizacją ich statutowych zadań</t>
  </si>
  <si>
    <t>świadczenia na rzecz osób fizycznych</t>
  </si>
  <si>
    <t>Wpływy z najmu i dzierżawy składników majatkowych Skarbu Państwa, jednostek samorządu terytorialnego lub innych jednostek zaliczanych do sektora finansów publicznych oraz innych umów o podobnym charakterze</t>
  </si>
  <si>
    <t>Wpływy z pozostałych odsetek</t>
  </si>
  <si>
    <t>Wpływy z podatku od nieruchomości</t>
  </si>
  <si>
    <t>Wpływy z podatku rolnego</t>
  </si>
  <si>
    <t>Wpływy z podatku leśnego</t>
  </si>
  <si>
    <t>Wpływy z podatku od środków transportowych</t>
  </si>
  <si>
    <t>Wpływy z podatku od spadków i darowizn</t>
  </si>
  <si>
    <t>Wpływy z odsetek od nieterminowych wpłat z tytułu podatków i opłat</t>
  </si>
  <si>
    <t>Wpływy z podatku dochodowego  od osób prawnych</t>
  </si>
  <si>
    <t>Dotacje celowe otrzymane z budżetu państwa na realizację zadań bieżących z zakresu administracji rządowej oraz innych zadań zleconych gminie (związkom gmin) ustawami, z tego:</t>
  </si>
  <si>
    <t>Dotacje celowe otrzymane z budżetu państwa na realizację zadań bieżących z zakresu administracji rządowej oraz innych zadań zleconych gminie (związkom gmin) ustawami</t>
  </si>
  <si>
    <t>Dochody jednostek samorządu terytorialnego związane z realizacją zadań z zakresu administracji rządowej oraz innych zadań zleconych ustawami</t>
  </si>
  <si>
    <t>Wpływy z opłat za zezwolenia na sprzedaż napojów alkoholowych</t>
  </si>
  <si>
    <t>Składki na ubezpieczenie zdrowotne opłacane za osoby pobierające niektóre świadczenia z pomocy społecznej, niektóre świadczenia rodzinne oraz za osoby uczestniczące w zajęciach w centrum integracji społecznej</t>
  </si>
  <si>
    <t>Wpływy z podatku od czynności cywilnoprawnych</t>
  </si>
  <si>
    <t>Wolne środki, o których mowa w art. 217 ust. 2 pkt 6 ustawy</t>
  </si>
  <si>
    <t>0550</t>
  </si>
  <si>
    <t>Wpływy z opłat  z tytułu użytkowania wieczystego nieruchomości</t>
  </si>
  <si>
    <t xml:space="preserve">na zadania z zakresu spraw obywatelskich </t>
  </si>
  <si>
    <t>855</t>
  </si>
  <si>
    <t>85502</t>
  </si>
  <si>
    <t>85230</t>
  </si>
  <si>
    <t>85501</t>
  </si>
  <si>
    <t>Rodzina</t>
  </si>
  <si>
    <t>Świadczenie wychowawcze</t>
  </si>
  <si>
    <t>2060</t>
  </si>
  <si>
    <t>Dotacje celowe otrzymane z budżetu państwa na zadania bieżące z zakresu administracji rządowej zlecone gminom</t>
  </si>
  <si>
    <t>Świadczenia rodzinne, świadczenie z funduszu alimentacyjnego oraz składki na ubezpieczenia emerytalne i rentowe z ubezpieczenia społecznego</t>
  </si>
  <si>
    <t>Pomoc w zakresie dożywiania</t>
  </si>
  <si>
    <t>Piętków</t>
  </si>
  <si>
    <t>921</t>
  </si>
  <si>
    <t>92109</t>
  </si>
  <si>
    <t>Domy i  ośrodki kultury, świetlice i kluby</t>
  </si>
  <si>
    <t>Wpływy z najmu i dzierżawy składników majątkowych Skarbu Państwa, jednostek samorządu terytorialnego lub innych jednostek zaliczanych do sektora finansów publicznych oraz innych umów o podobnym charakterze</t>
  </si>
  <si>
    <t>0660</t>
  </si>
  <si>
    <t>0670</t>
  </si>
  <si>
    <t>Wpływy z opłat za korzystanie z wychowania przedszkolnego</t>
  </si>
  <si>
    <t>Wpływy z opłat za korzystanie z wyżywienia w jednostkach realizujących zadania z zakresu wychowania przedszkolnego</t>
  </si>
  <si>
    <t>Razem dotacje, z tego:</t>
  </si>
  <si>
    <t>na zadania bieżące</t>
  </si>
  <si>
    <t>na zadania majątkowe</t>
  </si>
  <si>
    <t>Ogółem</t>
  </si>
  <si>
    <t xml:space="preserve">Pomoc finansowa dla Powiatu Pabianickiego na realizację i organizację doskonalenia zawodowego i doradztwa metodycznego </t>
  </si>
  <si>
    <t>Zasiłki okresowe, celowe i pomoc w naturze oraz składki na ubezpieczenia emerytalne i rentowe</t>
  </si>
  <si>
    <t>0640</t>
  </si>
  <si>
    <t>Wpływy z tytułu kosztów egzekucyjnych, opłaty komorniczej i kosztów upomnień</t>
  </si>
  <si>
    <t>0610</t>
  </si>
  <si>
    <t>Wpływy z opłat egzaminacyjnych oraz opłat za wydawanie świadectw i ich duplikatów</t>
  </si>
  <si>
    <t>Dotacja podmiotowa dla Niepublicznego Przedszkola "Karolinka"</t>
  </si>
  <si>
    <t xml:space="preserve"> w dziale 750 rozdziale 75011 paragrafie 0830 -     59,00 zł</t>
  </si>
  <si>
    <t>na akcję kurierską</t>
  </si>
  <si>
    <t xml:space="preserve">na utrzymanie stanowisk pracy realizujących zadania z zakresu administracji rządowej </t>
  </si>
  <si>
    <t>85504</t>
  </si>
  <si>
    <t>Wspieranie rodziny</t>
  </si>
  <si>
    <t>85513</t>
  </si>
  <si>
    <t>Składki na ubezpieczenie zdrowotne opłacane za osoby pobierające niektóre świadczenia rodzinne, zgodnie z przepisami ustawy o świadczeniach rodzinnych oraz za osoby pobierajace zasiłki dla opiekunów, zgodnie z przepisami ustawy z dnia 4 kwietnia 2014 r. o ustaleniu i wypłacie zasiłków dla opiekunów</t>
  </si>
  <si>
    <t>Wpływy z podatku od działalności gospodarczej osób fizycznych, opłacanego w formie karty podatkowej</t>
  </si>
  <si>
    <t>2460</t>
  </si>
  <si>
    <t>Rolnictwo i łowiectwo</t>
  </si>
  <si>
    <t>01010</t>
  </si>
  <si>
    <t>Infrastruktura wodociągowa i sanitacyjna wsi</t>
  </si>
  <si>
    <t>01030</t>
  </si>
  <si>
    <t>Izby rolnicze</t>
  </si>
  <si>
    <t>Drogi publiczne gminne</t>
  </si>
  <si>
    <t>Gospodarka mieszkaniowa</t>
  </si>
  <si>
    <t>Różne jednostki obsługi gospodarki mieszkaniowej</t>
  </si>
  <si>
    <t>Działalność usługowa</t>
  </si>
  <si>
    <t>Rady gmin (miast i miast na prawach powiatu)</t>
  </si>
  <si>
    <t>Promocja jednostek samorządu terytorialnego</t>
  </si>
  <si>
    <t>Bezpieczeństwo publiczne i ochrona przeciwpożarowa</t>
  </si>
  <si>
    <t>Obsługa długu publicznego</t>
  </si>
  <si>
    <t>Różne rozliczenia</t>
  </si>
  <si>
    <t>Oświata i wychowanie</t>
  </si>
  <si>
    <t>Szkoły podstawowe</t>
  </si>
  <si>
    <t>Ochrona zdrowia</t>
  </si>
  <si>
    <t>Zadania w zakresie przeciwdziałania przemocy w rodzinie</t>
  </si>
  <si>
    <t>Dodatki mieszkaniowe</t>
  </si>
  <si>
    <t>Edukacyjna opieka wychowawcza</t>
  </si>
  <si>
    <t>Świetlice szkolne</t>
  </si>
  <si>
    <t>Gospodarka komunalna i ochrona środowiska</t>
  </si>
  <si>
    <t>Gospodarka ściekowa i ochrona wód</t>
  </si>
  <si>
    <t>Oczyszczanie miast i wsi</t>
  </si>
  <si>
    <t>Schroniska dla zwierząt</t>
  </si>
  <si>
    <t>Kultura i ochrona dziedzictwa narodowego</t>
  </si>
  <si>
    <t>Filharmonie, orkiestry, chóry i kapele</t>
  </si>
  <si>
    <t>Biblioteki</t>
  </si>
  <si>
    <t>Kultura fizyczna</t>
  </si>
  <si>
    <t>6257</t>
  </si>
  <si>
    <t>Dotacje celowe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</si>
  <si>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Środki otrzymane od pozostałych  jednostek zaliczanych do sektora finansów publicznych na realizacje zadań  bieżących jednostek zaliczanych do sektora finansów publicznych</t>
  </si>
  <si>
    <t>Zakup i montaż lamp solarnych w m. Świerczyna</t>
  </si>
  <si>
    <t>Pawłówek</t>
  </si>
  <si>
    <t>Dotacja celowa dla OSP w Leszczynach Dużych na rozbudowę strażnicy</t>
  </si>
  <si>
    <t>Realizacja zadań wymagających stosowania specjalnej organizacji nauki i metod pracy dla dzieci w przedszkolach, oddziałach przedszkolnych w szkołach podstawowych i innych formach wychowania przedszkolnego</t>
  </si>
  <si>
    <t>WYDATKI JEDNOSTEK POMOCNICZYCH GMINY DŁUTÓW Z FUNDUSZU SOŁECKIEGO NA 2020 ROK</t>
  </si>
  <si>
    <t xml:space="preserve">Lp. </t>
  </si>
  <si>
    <t xml:space="preserve">Sołectwo </t>
  </si>
  <si>
    <t>Nazwa przedsięwzięcia</t>
  </si>
  <si>
    <t>Wyznaczenie punktów granicznych drogi gminnej przez wieś Budy Dłutowskie</t>
  </si>
  <si>
    <t>Organizacja pikniku integracyjnego</t>
  </si>
  <si>
    <t>Budowa przyłącza wodociągowego do działki 178/2 w Budach Dłutowskich</t>
  </si>
  <si>
    <t>Kwota  funduszu na wydatki:</t>
  </si>
  <si>
    <t xml:space="preserve"> majątkowe</t>
  </si>
  <si>
    <t xml:space="preserve">Dąbrowa </t>
  </si>
  <si>
    <t>Budowa oświetlenia ulicznego przy drodze wewnętrznej odchodzącej od  ul. Bełchatowskiej</t>
  </si>
  <si>
    <t>Budowa oświetlenia ulicznego w m. Drzewociny</t>
  </si>
  <si>
    <t xml:space="preserve">Huta Dłutowska </t>
  </si>
  <si>
    <t>Wymiana ogrodzenia przy strażnicy OSP w Hucie Dłutowskiej</t>
  </si>
  <si>
    <t>Zakup i montaż 2 luster drogowych w Hucie Dłutowskiej</t>
  </si>
  <si>
    <t xml:space="preserve">Lesieniec </t>
  </si>
  <si>
    <t xml:space="preserve">Leszczyny Duże </t>
  </si>
  <si>
    <t>Zakup i montaż lampy solarnej w m. Leszczyny Duże</t>
  </si>
  <si>
    <t>Budowa placu zabaw w m. Leszczyny Małe</t>
  </si>
  <si>
    <t xml:space="preserve">Mierzączka Duża </t>
  </si>
  <si>
    <t>Zakup i montaż klimatyzacji w świetlicy wiejskiej w strażnicy OSP w Mierzączce Dużej</t>
  </si>
  <si>
    <t>Docieplenie ścian świetlicy wiejskiej w strażnicy OSP w Orzku</t>
  </si>
  <si>
    <t>Opracowanie zmiany planu zagospodarowania przestrzennego Gminy Dłutów dla działek położonych w m. Pawłówek</t>
  </si>
  <si>
    <t>Zakup szaf do garażu w strażnicy OSP w Piętkowie</t>
  </si>
  <si>
    <t>Zakup wyposażenia kuchni w świetlicy wiejskiej w strażnicy OSP w Piętkowie</t>
  </si>
  <si>
    <t>Zakup chłodni do kuchni przy świetlicy wiejskiej w strażnicy OSP w Orzku</t>
  </si>
  <si>
    <t>Zakup i montaż 2 progów zwalniających wraz z oznakowaniem na drogę gminną w m. Stoczki-Porąbki</t>
  </si>
  <si>
    <t>Przebudowa drogi gminnej Nr 108023E w Ślądkowicach - dokumentacja</t>
  </si>
  <si>
    <t>Zakup i montaż 2 wiat przystankowych wraz z montażem przepustów i utwardzeniem terenu pod nimi</t>
  </si>
  <si>
    <t>Budowa placu zabaw w m. Łaziska</t>
  </si>
  <si>
    <t xml:space="preserve">Opłaty za energię elektryczną </t>
  </si>
  <si>
    <t xml:space="preserve"> PLAN DOCHODÓW BUDŻETU GMINY DŁUTÓW  NA 2020 ROK </t>
  </si>
  <si>
    <t>Planowane dochody budżetu państwa  związane z realizacją zadań zleconych jednostkom samorządu terytorialnego wynoszą 23.959,00 zł, z tego:</t>
  </si>
  <si>
    <t xml:space="preserve"> w dziale 852 rozdziale 85203 paragrafie 0830 - 4.200,00 zł</t>
  </si>
  <si>
    <t xml:space="preserve"> w dziale 855 rozdziale 85502 paragrafie 0980 - 19.700,00 zł</t>
  </si>
  <si>
    <t>PLAN WYDATKÓW MAJĄTKOWYCH BUDŻETU GMINY DŁUTÓW NA 2020 ROK</t>
  </si>
  <si>
    <t xml:space="preserve">Rozbudowa sieci wodociągowej w Ślądkowicach </t>
  </si>
  <si>
    <t xml:space="preserve">Rozbudowa oświetlenia ulicznego w m. Dąbrowa </t>
  </si>
  <si>
    <t>Budowa oświetlenia ulicznego przy drodze wewnętrznej odchodzącej od ul. Bełchatowskiej w Dłutowie</t>
  </si>
  <si>
    <t>Budowa chłodni w świetlicy wiejskiej w strażnicy OSP w Hucie Dłutowskiej</t>
  </si>
  <si>
    <t xml:space="preserve">Przebudowa drogi gminnej Nr 108023E w Ślądkowicach - dokumentacja </t>
  </si>
  <si>
    <t>Rozbudowa drogi gminnej w m. Świerczyna wraz z odwodnieniem oraz przebudową istniejących i budową nowych zjazdów oraz rozwiązaniem kolizji</t>
  </si>
  <si>
    <t xml:space="preserve">Przebudowa drogi gminnej Nr 108008E w Dąbrowie - dokumentacja </t>
  </si>
  <si>
    <t>Budowa parkingów dla samochodów i rowerów przy węźle przesiadkowym w Dłutowie ul. Główna i ul. Pabianicka w Dlutowie</t>
  </si>
  <si>
    <t>Kompleksowa termomodernizacja budynku użyteczności publicznej w Hucie Dłutowskiej przy ul. Pabianickiej 37</t>
  </si>
  <si>
    <t>Dotacja  celowa dla OSP w Dłutowie na zakup ciężkiego samochodu ratowniczo-gaśniczego</t>
  </si>
  <si>
    <t>80148</t>
  </si>
  <si>
    <t xml:space="preserve">Wpływy z usług </t>
  </si>
  <si>
    <t>Stołówki szkolne i przedszkolne</t>
  </si>
  <si>
    <t>0940</t>
  </si>
  <si>
    <t>Wpływy z tytułu rozliczeń/zwrotów z lat ubiegłych</t>
  </si>
  <si>
    <t xml:space="preserve">Wpływy z pozostałych odsetek </t>
  </si>
  <si>
    <t>Montaż klimatyzacji w świetlicy wiejskiej w Mierzączce Dużej</t>
  </si>
  <si>
    <t>Zakup rębaka</t>
  </si>
  <si>
    <t xml:space="preserve">Przebudowa drogi gminnej Nr 108011E w Drzwocinach - dokumentacja </t>
  </si>
  <si>
    <r>
      <t xml:space="preserve">Dotacja celowa dla OSP w Tążewach na zakup średniego samochodu </t>
    </r>
    <r>
      <rPr>
        <sz val="10"/>
        <rFont val="Arial CE"/>
        <charset val="238"/>
      </rPr>
      <t>ratowniczo-gaśniczego</t>
    </r>
  </si>
  <si>
    <t xml:space="preserve">Remont  mostu w drodze gminnej Nr 108016E w Leszczynach Małych - dokumentacja </t>
  </si>
  <si>
    <t>Docieplenie ścian budynku gospodarczego na terenie OSP w Czyżeminie</t>
  </si>
  <si>
    <t>Dotacja dla OSP w Leszczynach Dużych na rozbudowę strażnicy OSP w Leszczynach Dużych</t>
  </si>
  <si>
    <t>Zamiana powstałej po podziale działki gminnej w Leszczynach Małych na działkę od osoby fizycznej</t>
  </si>
  <si>
    <t>Zakup i montaż urządzeń siłowni zewnętrznej do strefy rekreacji w m. Stoczki-Porabki</t>
  </si>
  <si>
    <t>Rozbudowa oświetlenia ulicznego w Dąbrowie</t>
  </si>
  <si>
    <t>Odnowienie tablic informacyjnych w m. Łaziska</t>
  </si>
  <si>
    <t>PLAN DOCHODÓW  I WYDATKÓW  ZWIĄZANYCH Z  GROMADZENIEM ŚRODKÓW Z OPŁAT I KAR ZA KORZYSTANIE ZE  ŚRODOWISKA NA 2020 ROK</t>
  </si>
  <si>
    <t>PLAN  DOCHODÓW I WYDATKÓW ZWIĄZANYCH Z REALIZACJĄ ZADAŃ  WYKONYWANYCH NA PODSTAWIE POROZUMIEŃ MIĘDZY JEDNOSTKAMI SAMORZĄDU TERYTORIALNEGO NA 2020 ROK</t>
  </si>
  <si>
    <t>PLAN DOCHODÓW I WYDATKÓW ZADAŃ Z ZAKRESU ADMINISTRACJI RZĄDOWEJ I INNYCH ZADAŃ ZLECONYCH GMINIE USTAWAMI NA 2020 ROK</t>
  </si>
  <si>
    <t>Zestawienie planowanych kwot dotacji udzielanych z budżetu Gminy Dłutów w 2020 roku</t>
  </si>
  <si>
    <t>PLAN PRZYCHODÓW I KOSZTÓW SAMORZĄDOWEGO ZAKŁADU BUDŻETOWEGO NA 2020 ROK</t>
  </si>
  <si>
    <t>PLAN WYDATKÓW BUDŻETU GMINY DŁUTÓW NA 2020 ROK</t>
  </si>
  <si>
    <t>60095</t>
  </si>
  <si>
    <t>Dotacja celowa dla OSP w Dłutowie na zakup ciężkiego samochodu ratowniczo-gaśniczego</t>
  </si>
  <si>
    <t>Dotacja celowa dla OSP w Tązewach  na zakup średniego  samochodu ratowniczo-gaśniczego</t>
  </si>
  <si>
    <t>Zakup i montaż lamp solarnychw m. Świerczyna</t>
  </si>
  <si>
    <t>Modernizacja odcinka drogi gminnej Nr 110152E w Piętkowie - dokumentacja</t>
  </si>
  <si>
    <t>Przebudowa budynku komunalnego w Leszczynach Dużych - dokumentacja</t>
  </si>
  <si>
    <t>PLAN PRZYCHODÓW I ROZCHODÓW BUDŻETU GMINY NA 2020 ROK</t>
  </si>
  <si>
    <t>ZESTAWIENIE REZERW  BUDŻETU GMINY DŁUTÓW NA 2020 ROK</t>
  </si>
  <si>
    <t>Opracowanie zmiany planu zagospodarowania przestrzennego Gminy Dłutów dla części obrębu geodezyjnego Dłutów Poduchowny</t>
  </si>
  <si>
    <t>Wykonanie nakładki asfaltowej na odcinku drogi gminnej Nr 106611E w Lesieńcu</t>
  </si>
  <si>
    <t>Opracowanie zmiany studium uwarunkowań i kierunków zagospodarowania przestrzennego dla działek położonych w m. Pawłówek</t>
  </si>
  <si>
    <t>PLAN DOCHODÓW  Z OPŁAT Z TYTUŁU ZEZWOLEŃ NA SPRZEDAŻ NAPOJÓW ALKOHOLOWYCH I  PLAN WYDATKÓW BUDŻETU NA REALIZACJĘ ZADAŃ UJĘTYCH W GMINNYM PROGRAMIE PROFILAKTYKI I ROZWIĄZYWANIA PROBLEMÓW ALKOHOLOWYCH ORAZ GMINNYM PROGRAMIE PRZECIWDZIAŁANIA NARKOMANII NA 2020 ROK</t>
  </si>
  <si>
    <t xml:space="preserve">Załącznik do autopoprawki do projektu budżetu Gminy Dłutów na 2020 r. </t>
  </si>
  <si>
    <t/>
  </si>
  <si>
    <t>Tabela Nr 2</t>
  </si>
  <si>
    <t>Plan</t>
  </si>
  <si>
    <t>Z tego:</t>
  </si>
  <si>
    <t>Wydatki 
majątkowe</t>
  </si>
  <si>
    <t>wydatki 
jednostek
budżetowych,</t>
  </si>
  <si>
    <t>dotacje na zadania bieżące</t>
  </si>
  <si>
    <t>świadczenia na rzecz osób fizycznych;</t>
  </si>
  <si>
    <t>wydatki na programy finansowane z udziałem środków, o których mowa w art. 5 ust. 1 pkt 2 i 3</t>
  </si>
  <si>
    <t>wypłaty z tytułu poręczeń i gwarancji</t>
  </si>
  <si>
    <t>obsługa długu</t>
  </si>
  <si>
    <t>inwestycje i zakupy inwestycyjne</t>
  </si>
  <si>
    <t>na progrmy finansowane z udziałem środków, o których mowa w art. 5 ust. 1 pkt 2 i 3</t>
  </si>
  <si>
    <t>60017</t>
  </si>
  <si>
    <t>Drogi wewnetrzne</t>
  </si>
  <si>
    <t>70004</t>
  </si>
  <si>
    <t>710</t>
  </si>
  <si>
    <t>71004</t>
  </si>
  <si>
    <t>75022</t>
  </si>
  <si>
    <t>75023</t>
  </si>
  <si>
    <t>Urzędy gmin (miast i miast na prawach powiatu)</t>
  </si>
  <si>
    <t>75075</t>
  </si>
  <si>
    <t>75095</t>
  </si>
  <si>
    <t>Strona 1 z 4</t>
  </si>
  <si>
    <t>754</t>
  </si>
  <si>
    <t>75412</t>
  </si>
  <si>
    <t>757</t>
  </si>
  <si>
    <t>75702</t>
  </si>
  <si>
    <t>Obsługa papierów wartościowych, kredytów i pożyczek oraz innych zobowiązań jednostek samorządu terytorialnego zaliczanych do tytułu dłużnego – kredyty i pożyczki</t>
  </si>
  <si>
    <t>80113</t>
  </si>
  <si>
    <t>80146</t>
  </si>
  <si>
    <t>80149</t>
  </si>
  <si>
    <t>80150</t>
  </si>
  <si>
    <t>Realizacja zadań wymagających stosowania specjalnej organizacji nauki i metod pracy dla dzieci i młodzieży w szkołach podstawowych</t>
  </si>
  <si>
    <t>Strona 2 z 4</t>
  </si>
  <si>
    <t>wyatki związane z realizacją ich staturowych zadań</t>
  </si>
  <si>
    <t>85205</t>
  </si>
  <si>
    <t>Składki na ubezpieczenie zdrowotne opłacane za osoby pobierające niektóre świadczenia z pomocy społecznej oraz za osoby uczestniczące w zajęciach w centrum integracji społecznej</t>
  </si>
  <si>
    <t>85215</t>
  </si>
  <si>
    <t>854</t>
  </si>
  <si>
    <t>85401</t>
  </si>
  <si>
    <t>85415</t>
  </si>
  <si>
    <t>Pomoc materialna dla uczniów o charakterze socjalnym</t>
  </si>
  <si>
    <t>Strona 3 z 4</t>
  </si>
  <si>
    <t>wynagrodzenia i skłaki od nich naliczane</t>
  </si>
  <si>
    <t>Składki na ubezpieczenie zdrowotne opłacane za osoby pobierające niektóre świadczenia rodzinne, zgodnie z przepisami ustawy o świadczeniach rodzinnych oraz za osoby pobierające zasiłki dla opiekunów, zgodnie z przepisami ustawy z dnia 4 kwietnia 2014 r. o ustaleniu i wypłacie zasiłków dla opiekunów</t>
  </si>
  <si>
    <t>90001</t>
  </si>
  <si>
    <t>Gospodarka odpadami komunalnymi</t>
  </si>
  <si>
    <t>90003</t>
  </si>
  <si>
    <t>90013</t>
  </si>
  <si>
    <t>90015</t>
  </si>
  <si>
    <t>92108</t>
  </si>
  <si>
    <t>92116</t>
  </si>
  <si>
    <t>92195</t>
  </si>
  <si>
    <t>926</t>
  </si>
  <si>
    <t>92601</t>
  </si>
  <si>
    <t>92605</t>
  </si>
  <si>
    <t>Zadania w zakresie kultury fizycznej</t>
  </si>
  <si>
    <t>Wydatki razem:</t>
  </si>
  <si>
    <t>Strona 4 z 4</t>
  </si>
</sst>
</file>

<file path=xl/styles.xml><?xml version="1.0" encoding="utf-8"?>
<styleSheet xmlns="http://schemas.openxmlformats.org/spreadsheetml/2006/main">
  <numFmts count="2">
    <numFmt numFmtId="164" formatCode="#,##0.00\ _z_ł"/>
    <numFmt numFmtId="165" formatCode="#,##0.00;\-#,##0.00"/>
  </numFmts>
  <fonts count="46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9"/>
      <name val="Arial CE"/>
      <charset val="238"/>
    </font>
    <font>
      <b/>
      <sz val="10"/>
      <color indexed="9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0"/>
      <color indexed="8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i/>
      <sz val="10"/>
      <color indexed="8"/>
      <name val="Arial CE"/>
      <charset val="238"/>
    </font>
    <font>
      <b/>
      <i/>
      <sz val="9"/>
      <name val="Arial CE"/>
      <charset val="238"/>
    </font>
    <font>
      <b/>
      <sz val="10"/>
      <color indexed="8"/>
      <name val="Czcionka tekstu podstawowego"/>
      <charset val="238"/>
    </font>
    <font>
      <sz val="10"/>
      <color indexed="8"/>
      <name val="Czcionka tekstu podstawowego"/>
      <charset val="238"/>
    </font>
    <font>
      <sz val="8"/>
      <name val="Arial CE"/>
      <charset val="238"/>
    </font>
    <font>
      <sz val="10"/>
      <color indexed="8"/>
      <name val="Arial CE"/>
      <charset val="238"/>
    </font>
    <font>
      <i/>
      <sz val="10"/>
      <color indexed="8"/>
      <name val="Arial CE"/>
      <charset val="238"/>
    </font>
    <font>
      <b/>
      <sz val="10"/>
      <name val="Czcionka tekstu podstawowego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name val="Arial CE"/>
      <family val="2"/>
      <charset val="238"/>
    </font>
    <font>
      <b/>
      <i/>
      <sz val="10"/>
      <name val="Arial CE"/>
      <charset val="238"/>
    </font>
    <font>
      <i/>
      <sz val="9"/>
      <name val="Arial CE"/>
      <charset val="238"/>
    </font>
    <font>
      <sz val="9"/>
      <name val="Arial CE"/>
      <charset val="238"/>
    </font>
    <font>
      <b/>
      <sz val="12"/>
      <color rgb="FF000000"/>
      <name val="Arial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8"/>
      <color rgb="FF000000"/>
      <name val="Tahoma"/>
      <family val="2"/>
      <charset val="238"/>
    </font>
    <font>
      <sz val="7"/>
      <color rgb="FF000000"/>
      <name val="Arial"/>
      <family val="2"/>
      <charset val="238"/>
    </font>
    <font>
      <sz val="7"/>
      <color rgb="FF000000"/>
      <name val="Arial"/>
    </font>
    <font>
      <b/>
      <sz val="7"/>
      <color rgb="FF000000"/>
      <name val="Arial"/>
    </font>
    <font>
      <sz val="6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0" xfId="0" applyFont="1"/>
    <xf numFmtId="0" fontId="5" fillId="0" borderId="2" xfId="0" applyFont="1" applyBorder="1"/>
    <xf numFmtId="0" fontId="7" fillId="0" borderId="0" xfId="0" applyFont="1"/>
    <xf numFmtId="0" fontId="5" fillId="0" borderId="0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5" fillId="0" borderId="0" xfId="0" applyFont="1" applyAlignment="1">
      <alignment horizontal="center"/>
    </xf>
    <xf numFmtId="3" fontId="0" fillId="0" borderId="0" xfId="0" applyNumberFormat="1" applyAlignment="1"/>
    <xf numFmtId="3" fontId="6" fillId="0" borderId="0" xfId="0" applyNumberFormat="1" applyFont="1" applyAlignment="1"/>
    <xf numFmtId="0" fontId="0" fillId="0" borderId="0" xfId="0" applyAlignment="1">
      <alignment horizontal="right"/>
    </xf>
    <xf numFmtId="164" fontId="16" fillId="0" borderId="0" xfId="0" applyNumberFormat="1" applyFont="1" applyFill="1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0" fillId="0" borderId="0" xfId="0" applyFill="1"/>
    <xf numFmtId="0" fontId="12" fillId="2" borderId="0" xfId="0" applyFont="1" applyFill="1"/>
    <xf numFmtId="0" fontId="8" fillId="2" borderId="0" xfId="0" applyFont="1" applyFill="1"/>
    <xf numFmtId="0" fontId="6" fillId="0" borderId="0" xfId="0" applyFont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4" fontId="17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11" fillId="2" borderId="1" xfId="0" applyNumberFormat="1" applyFont="1" applyFill="1" applyBorder="1" applyAlignment="1">
      <alignment horizontal="right" vertical="center"/>
    </xf>
    <xf numFmtId="4" fontId="11" fillId="2" borderId="15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wrapText="1"/>
    </xf>
    <xf numFmtId="0" fontId="12" fillId="2" borderId="11" xfId="0" applyFont="1" applyFill="1" applyBorder="1"/>
    <xf numFmtId="49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right"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left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shrinkToFit="1"/>
    </xf>
    <xf numFmtId="4" fontId="3" fillId="0" borderId="6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shrinkToFit="1"/>
    </xf>
    <xf numFmtId="4" fontId="2" fillId="2" borderId="1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4" fontId="3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4" fontId="6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9" fillId="2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" fontId="0" fillId="0" borderId="5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20" fillId="2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vertical="center" wrapText="1"/>
    </xf>
    <xf numFmtId="4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49" fontId="1" fillId="2" borderId="3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49" fontId="0" fillId="2" borderId="3" xfId="0" applyNumberForma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13" xfId="0" applyNumberFormat="1" applyFont="1" applyFill="1" applyBorder="1" applyAlignment="1">
      <alignment horizontal="center" vertical="center" wrapText="1"/>
    </xf>
    <xf numFmtId="3" fontId="21" fillId="0" borderId="12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0" fillId="0" borderId="4" xfId="0" applyNumberFormat="1" applyFont="1" applyFill="1" applyBorder="1" applyAlignment="1">
      <alignment horizontal="center" vertical="center" shrinkToFit="1"/>
    </xf>
    <xf numFmtId="4" fontId="0" fillId="0" borderId="6" xfId="0" applyNumberFormat="1" applyFont="1" applyFill="1" applyBorder="1" applyAlignment="1">
      <alignment horizontal="right" vertical="center" wrapText="1"/>
    </xf>
    <xf numFmtId="4" fontId="0" fillId="2" borderId="6" xfId="0" applyNumberFormat="1" applyFont="1" applyFill="1" applyBorder="1" applyAlignment="1">
      <alignment horizontal="right" vertical="center" wrapText="1"/>
    </xf>
    <xf numFmtId="3" fontId="0" fillId="0" borderId="1" xfId="0" applyNumberFormat="1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vertical="center" wrapText="1"/>
    </xf>
    <xf numFmtId="164" fontId="17" fillId="0" borderId="1" xfId="0" applyNumberFormat="1" applyFont="1" applyFill="1" applyBorder="1" applyAlignment="1">
      <alignment vertical="center" wrapText="1"/>
    </xf>
    <xf numFmtId="0" fontId="22" fillId="0" borderId="0" xfId="0" applyFont="1"/>
    <xf numFmtId="0" fontId="24" fillId="3" borderId="0" xfId="0" applyNumberFormat="1" applyFont="1" applyFill="1" applyBorder="1" applyAlignment="1" applyProtection="1">
      <alignment horizontal="left"/>
      <protection locked="0"/>
    </xf>
    <xf numFmtId="49" fontId="2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NumberFormat="1" applyFont="1" applyFill="1" applyBorder="1" applyAlignment="1" applyProtection="1">
      <alignment horizontal="left"/>
      <protection locked="0"/>
    </xf>
    <xf numFmtId="3" fontId="22" fillId="0" borderId="0" xfId="0" applyNumberFormat="1" applyFont="1"/>
    <xf numFmtId="0" fontId="22" fillId="0" borderId="0" xfId="0" applyFont="1" applyAlignment="1">
      <alignment horizontal="right"/>
    </xf>
    <xf numFmtId="0" fontId="28" fillId="0" borderId="0" xfId="0" applyNumberFormat="1" applyFont="1" applyFill="1" applyBorder="1" applyAlignment="1" applyProtection="1">
      <alignment horizontal="left"/>
      <protection locked="0"/>
    </xf>
    <xf numFmtId="49" fontId="28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9" xfId="0" applyNumberFormat="1" applyFont="1" applyFill="1" applyBorder="1" applyAlignment="1" applyProtection="1">
      <alignment horizontal="center" vertical="center" wrapText="1"/>
      <protection locked="0"/>
    </xf>
    <xf numFmtId="3" fontId="2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26" fillId="0" borderId="0" xfId="0" applyNumberFormat="1" applyFont="1" applyFill="1" applyBorder="1" applyAlignment="1" applyProtection="1">
      <alignment horizontal="left"/>
      <protection locked="0"/>
    </xf>
    <xf numFmtId="3" fontId="25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25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29" fillId="0" borderId="0" xfId="0" applyNumberFormat="1" applyFont="1" applyFill="1" applyBorder="1" applyAlignment="1" applyProtection="1">
      <alignment horizontal="left"/>
      <protection locked="0"/>
    </xf>
    <xf numFmtId="49" fontId="29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/>
    <xf numFmtId="0" fontId="30" fillId="0" borderId="0" xfId="0" applyFont="1" applyBorder="1"/>
    <xf numFmtId="0" fontId="30" fillId="0" borderId="5" xfId="0" applyFont="1" applyBorder="1" applyAlignment="1">
      <alignment wrapText="1"/>
    </xf>
    <xf numFmtId="0" fontId="30" fillId="0" borderId="5" xfId="0" applyFont="1" applyBorder="1" applyAlignment="1">
      <alignment horizontal="right" wrapText="1"/>
    </xf>
    <xf numFmtId="0" fontId="27" fillId="0" borderId="0" xfId="0" applyNumberFormat="1" applyFont="1" applyFill="1" applyBorder="1" applyAlignment="1" applyProtection="1">
      <alignment horizontal="left"/>
      <protection locked="0"/>
    </xf>
    <xf numFmtId="49" fontId="27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28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30" fillId="0" borderId="0" xfId="0" applyNumberFormat="1" applyFont="1"/>
    <xf numFmtId="0" fontId="22" fillId="0" borderId="0" xfId="0" applyFont="1" applyBorder="1" applyAlignment="1">
      <alignment horizontal="center" wrapText="1"/>
    </xf>
    <xf numFmtId="0" fontId="24" fillId="0" borderId="0" xfId="0" applyNumberFormat="1" applyFont="1" applyFill="1" applyBorder="1" applyAlignment="1" applyProtection="1">
      <alignment horizontal="left"/>
      <protection locked="0"/>
    </xf>
    <xf numFmtId="49" fontId="2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9" fillId="3" borderId="0" xfId="0" applyNumberFormat="1" applyFont="1" applyFill="1" applyBorder="1" applyAlignment="1" applyProtection="1">
      <alignment horizontal="left"/>
      <protection locked="0"/>
    </xf>
    <xf numFmtId="49" fontId="24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29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29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24" fillId="3" borderId="9" xfId="0" applyNumberFormat="1" applyFont="1" applyFill="1" applyBorder="1" applyAlignment="1" applyProtection="1">
      <alignment horizontal="right" vertical="center" wrapText="1"/>
      <protection locked="0"/>
    </xf>
    <xf numFmtId="4" fontId="24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32" fillId="0" borderId="12" xfId="0" applyNumberFormat="1" applyFont="1" applyFill="1" applyBorder="1" applyAlignment="1">
      <alignment horizontal="center" vertical="center" wrapText="1"/>
    </xf>
    <xf numFmtId="3" fontId="32" fillId="0" borderId="13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27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4" fontId="0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4" fontId="3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0" xfId="0" applyFont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/>
    <xf numFmtId="0" fontId="6" fillId="0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28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7" fillId="0" borderId="0" xfId="0" applyFont="1" applyAlignment="1">
      <alignment vertical="center"/>
    </xf>
    <xf numFmtId="4" fontId="19" fillId="0" borderId="1" xfId="0" applyNumberFormat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wrapText="1"/>
    </xf>
    <xf numFmtId="0" fontId="35" fillId="2" borderId="0" xfId="0" applyFont="1" applyFill="1"/>
    <xf numFmtId="4" fontId="14" fillId="2" borderId="3" xfId="0" applyNumberFormat="1" applyFont="1" applyFill="1" applyBorder="1" applyAlignment="1">
      <alignment horizontal="right" vertical="center" wrapText="1"/>
    </xf>
    <xf numFmtId="4" fontId="20" fillId="2" borderId="3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4" fontId="30" fillId="0" borderId="0" xfId="0" applyNumberFormat="1" applyFont="1"/>
    <xf numFmtId="0" fontId="0" fillId="0" borderId="0" xfId="0" applyAlignment="1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0" xfId="0" applyFont="1"/>
    <xf numFmtId="0" fontId="0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15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3" fillId="0" borderId="16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5" xfId="0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7" fillId="0" borderId="0" xfId="0" applyFont="1" applyAlignment="1"/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4" fontId="11" fillId="2" borderId="15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0" fillId="2" borderId="16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49" fontId="2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25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2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49" fontId="28" fillId="0" borderId="9" xfId="0" applyNumberFormat="1" applyFont="1" applyFill="1" applyBorder="1" applyAlignment="1" applyProtection="1">
      <alignment horizontal="left" vertical="center" wrapText="1"/>
      <protection locked="0"/>
    </xf>
    <xf numFmtId="0" fontId="28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28" fillId="0" borderId="21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>
      <alignment horizontal="center" wrapText="1"/>
    </xf>
    <xf numFmtId="49" fontId="28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31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vertical="center" wrapText="1"/>
    </xf>
    <xf numFmtId="0" fontId="13" fillId="0" borderId="0" xfId="0" applyNumberFormat="1" applyFont="1" applyAlignment="1">
      <alignment horizont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/>
    <xf numFmtId="49" fontId="24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29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19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49" fontId="24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29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29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9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29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4" fontId="3" fillId="0" borderId="0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4" fontId="2" fillId="0" borderId="8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Alignment="1">
      <alignment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5" xfId="0" applyFont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4" fillId="0" borderId="7" xfId="0" applyFont="1" applyBorder="1" applyAlignment="1">
      <alignment horizontal="left" wrapText="1" indent="2"/>
    </xf>
    <xf numFmtId="0" fontId="4" fillId="0" borderId="0" xfId="0" applyFont="1" applyBorder="1" applyAlignment="1">
      <alignment horizontal="left" wrapText="1" indent="2"/>
    </xf>
    <xf numFmtId="0" fontId="4" fillId="0" borderId="8" xfId="0" applyFont="1" applyBorder="1" applyAlignment="1">
      <alignment horizontal="left" wrapText="1" indent="2"/>
    </xf>
    <xf numFmtId="0" fontId="5" fillId="0" borderId="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4" fontId="5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wrapText="1"/>
    </xf>
    <xf numFmtId="4" fontId="4" fillId="0" borderId="8" xfId="0" applyNumberFormat="1" applyFont="1" applyBorder="1" applyAlignment="1">
      <alignment horizontal="right" wrapText="1"/>
    </xf>
    <xf numFmtId="0" fontId="36" fillId="4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top" wrapText="1"/>
    </xf>
    <xf numFmtId="0" fontId="37" fillId="4" borderId="22" xfId="0" applyFont="1" applyFill="1" applyBorder="1" applyAlignment="1">
      <alignment horizontal="left" vertical="center" wrapText="1"/>
    </xf>
    <xf numFmtId="0" fontId="38" fillId="4" borderId="22" xfId="0" applyFont="1" applyFill="1" applyBorder="1" applyAlignment="1">
      <alignment horizontal="center" vertical="top" wrapText="1"/>
    </xf>
    <xf numFmtId="0" fontId="39" fillId="4" borderId="23" xfId="0" applyFont="1" applyFill="1" applyBorder="1" applyAlignment="1">
      <alignment horizontal="center" vertical="center" wrapText="1"/>
    </xf>
    <xf numFmtId="0" fontId="39" fillId="4" borderId="24" xfId="0" applyFont="1" applyFill="1" applyBorder="1" applyAlignment="1">
      <alignment horizontal="center" vertical="center" wrapText="1"/>
    </xf>
    <xf numFmtId="0" fontId="39" fillId="4" borderId="25" xfId="0" applyFont="1" applyFill="1" applyBorder="1" applyAlignment="1">
      <alignment horizontal="center" vertical="center" wrapText="1"/>
    </xf>
    <xf numFmtId="0" fontId="39" fillId="4" borderId="26" xfId="0" applyFont="1" applyFill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center" wrapText="1"/>
    </xf>
    <xf numFmtId="0" fontId="39" fillId="4" borderId="11" xfId="0" applyFont="1" applyFill="1" applyBorder="1" applyAlignment="1">
      <alignment horizontal="center" vertical="center" wrapText="1"/>
    </xf>
    <xf numFmtId="0" fontId="39" fillId="4" borderId="27" xfId="0" applyFont="1" applyFill="1" applyBorder="1" applyAlignment="1">
      <alignment horizontal="center" vertical="center" wrapText="1"/>
    </xf>
    <xf numFmtId="0" fontId="39" fillId="4" borderId="12" xfId="0" applyFont="1" applyFill="1" applyBorder="1" applyAlignment="1">
      <alignment horizontal="center" vertical="center" wrapText="1"/>
    </xf>
    <xf numFmtId="0" fontId="39" fillId="4" borderId="28" xfId="0" applyFont="1" applyFill="1" applyBorder="1" applyAlignment="1">
      <alignment horizontal="center" vertical="center" wrapText="1"/>
    </xf>
    <xf numFmtId="0" fontId="39" fillId="4" borderId="29" xfId="0" applyFont="1" applyFill="1" applyBorder="1" applyAlignment="1">
      <alignment horizontal="center" vertical="center" wrapText="1"/>
    </xf>
    <xf numFmtId="0" fontId="39" fillId="4" borderId="14" xfId="0" applyFont="1" applyFill="1" applyBorder="1" applyAlignment="1">
      <alignment horizontal="center" vertical="top" wrapText="1"/>
    </xf>
    <xf numFmtId="0" fontId="39" fillId="4" borderId="18" xfId="0" applyFont="1" applyFill="1" applyBorder="1" applyAlignment="1">
      <alignment horizontal="center" vertical="top" wrapText="1"/>
    </xf>
    <xf numFmtId="0" fontId="39" fillId="4" borderId="23" xfId="0" applyFont="1" applyFill="1" applyBorder="1" applyAlignment="1">
      <alignment horizontal="center" vertical="center" wrapText="1"/>
    </xf>
    <xf numFmtId="0" fontId="39" fillId="4" borderId="30" xfId="0" applyFont="1" applyFill="1" applyBorder="1" applyAlignment="1">
      <alignment horizontal="center" vertical="center" wrapText="1"/>
    </xf>
    <xf numFmtId="0" fontId="39" fillId="4" borderId="3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top" wrapText="1"/>
    </xf>
    <xf numFmtId="0" fontId="39" fillId="4" borderId="11" xfId="0" applyFont="1" applyFill="1" applyBorder="1" applyAlignment="1">
      <alignment horizontal="center" vertical="top" wrapText="1"/>
    </xf>
    <xf numFmtId="0" fontId="40" fillId="4" borderId="23" xfId="0" applyFont="1" applyFill="1" applyBorder="1" applyAlignment="1">
      <alignment horizontal="center" vertical="center" wrapText="1"/>
    </xf>
    <xf numFmtId="0" fontId="40" fillId="4" borderId="23" xfId="0" applyFont="1" applyFill="1" applyBorder="1" applyAlignment="1">
      <alignment horizontal="left" vertical="center" wrapText="1"/>
    </xf>
    <xf numFmtId="165" fontId="40" fillId="4" borderId="32" xfId="0" applyNumberFormat="1" applyFont="1" applyFill="1" applyBorder="1" applyAlignment="1">
      <alignment horizontal="right" vertical="center" wrapText="1"/>
    </xf>
    <xf numFmtId="165" fontId="40" fillId="4" borderId="32" xfId="0" applyNumberFormat="1" applyFont="1" applyFill="1" applyBorder="1" applyAlignment="1">
      <alignment horizontal="right" vertical="center" wrapText="1"/>
    </xf>
    <xf numFmtId="0" fontId="41" fillId="4" borderId="0" xfId="0" applyFont="1" applyFill="1" applyAlignment="1">
      <alignment horizontal="left" vertical="top" wrapText="1"/>
    </xf>
    <xf numFmtId="0" fontId="42" fillId="4" borderId="23" xfId="0" applyFont="1" applyFill="1" applyBorder="1" applyAlignment="1">
      <alignment horizontal="center" vertical="center" wrapText="1"/>
    </xf>
    <xf numFmtId="0" fontId="42" fillId="4" borderId="23" xfId="0" applyFont="1" applyFill="1" applyBorder="1" applyAlignment="1">
      <alignment horizontal="left" vertical="center" wrapText="1"/>
    </xf>
    <xf numFmtId="165" fontId="42" fillId="4" borderId="23" xfId="0" applyNumberFormat="1" applyFont="1" applyFill="1" applyBorder="1" applyAlignment="1">
      <alignment horizontal="right" vertical="center" wrapText="1"/>
    </xf>
    <xf numFmtId="165" fontId="42" fillId="4" borderId="23" xfId="0" applyNumberFormat="1" applyFont="1" applyFill="1" applyBorder="1" applyAlignment="1">
      <alignment horizontal="right" vertical="center" wrapText="1"/>
    </xf>
    <xf numFmtId="165" fontId="40" fillId="4" borderId="23" xfId="0" applyNumberFormat="1" applyFont="1" applyFill="1" applyBorder="1" applyAlignment="1">
      <alignment horizontal="right" vertical="center" wrapText="1"/>
    </xf>
    <xf numFmtId="165" fontId="40" fillId="4" borderId="23" xfId="0" applyNumberFormat="1" applyFont="1" applyFill="1" applyBorder="1" applyAlignment="1">
      <alignment horizontal="right" vertical="center" wrapText="1"/>
    </xf>
    <xf numFmtId="0" fontId="42" fillId="4" borderId="24" xfId="0" applyFont="1" applyFill="1" applyBorder="1" applyAlignment="1">
      <alignment horizontal="center" vertical="center" wrapText="1"/>
    </xf>
    <xf numFmtId="0" fontId="42" fillId="4" borderId="24" xfId="0" applyFont="1" applyFill="1" applyBorder="1" applyAlignment="1">
      <alignment horizontal="left" vertical="center" wrapText="1"/>
    </xf>
    <xf numFmtId="165" fontId="42" fillId="4" borderId="24" xfId="0" applyNumberFormat="1" applyFont="1" applyFill="1" applyBorder="1" applyAlignment="1">
      <alignment horizontal="right" vertical="center" wrapText="1"/>
    </xf>
    <xf numFmtId="165" fontId="42" fillId="4" borderId="24" xfId="0" applyNumberFormat="1" applyFont="1" applyFill="1" applyBorder="1" applyAlignment="1">
      <alignment horizontal="right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left" vertical="center" wrapText="1"/>
    </xf>
    <xf numFmtId="165" fontId="42" fillId="4" borderId="1" xfId="0" applyNumberFormat="1" applyFont="1" applyFill="1" applyBorder="1" applyAlignment="1">
      <alignment horizontal="right" vertical="center" wrapText="1"/>
    </xf>
    <xf numFmtId="165" fontId="42" fillId="4" borderId="1" xfId="0" applyNumberFormat="1" applyFont="1" applyFill="1" applyBorder="1" applyAlignment="1">
      <alignment horizontal="right" vertical="center" wrapText="1"/>
    </xf>
    <xf numFmtId="0" fontId="42" fillId="4" borderId="0" xfId="0" applyFont="1" applyFill="1" applyBorder="1" applyAlignment="1">
      <alignment horizontal="center" vertical="center" wrapText="1"/>
    </xf>
    <xf numFmtId="0" fontId="42" fillId="4" borderId="0" xfId="0" applyFont="1" applyFill="1" applyBorder="1" applyAlignment="1">
      <alignment horizontal="left" vertical="center" wrapText="1"/>
    </xf>
    <xf numFmtId="165" fontId="42" fillId="4" borderId="0" xfId="0" applyNumberFormat="1" applyFont="1" applyFill="1" applyBorder="1" applyAlignment="1">
      <alignment horizontal="right" vertical="center" wrapText="1"/>
    </xf>
    <xf numFmtId="0" fontId="39" fillId="4" borderId="0" xfId="0" applyFont="1" applyFill="1" applyBorder="1" applyAlignment="1">
      <alignment horizontal="right" vertical="center" wrapText="1"/>
    </xf>
    <xf numFmtId="0" fontId="40" fillId="4" borderId="29" xfId="0" applyFont="1" applyFill="1" applyBorder="1" applyAlignment="1">
      <alignment horizontal="center" vertical="center" wrapText="1"/>
    </xf>
    <xf numFmtId="0" fontId="40" fillId="4" borderId="29" xfId="0" applyFont="1" applyFill="1" applyBorder="1" applyAlignment="1">
      <alignment horizontal="left" vertical="center" wrapText="1"/>
    </xf>
    <xf numFmtId="165" fontId="40" fillId="4" borderId="29" xfId="0" applyNumberFormat="1" applyFont="1" applyFill="1" applyBorder="1" applyAlignment="1">
      <alignment horizontal="right" vertical="center" wrapText="1"/>
    </xf>
    <xf numFmtId="165" fontId="40" fillId="4" borderId="29" xfId="0" applyNumberFormat="1" applyFont="1" applyFill="1" applyBorder="1" applyAlignment="1">
      <alignment horizontal="right" vertical="center" wrapText="1"/>
    </xf>
    <xf numFmtId="0" fontId="40" fillId="4" borderId="32" xfId="0" applyFont="1" applyFill="1" applyBorder="1" applyAlignment="1">
      <alignment horizontal="center" vertical="center" wrapText="1"/>
    </xf>
    <xf numFmtId="0" fontId="40" fillId="4" borderId="32" xfId="0" applyFont="1" applyFill="1" applyBorder="1" applyAlignment="1">
      <alignment horizontal="left" vertical="center" wrapText="1"/>
    </xf>
    <xf numFmtId="0" fontId="40" fillId="4" borderId="24" xfId="0" applyFont="1" applyFill="1" applyBorder="1" applyAlignment="1">
      <alignment horizontal="center" vertical="center" wrapText="1"/>
    </xf>
    <xf numFmtId="0" fontId="40" fillId="4" borderId="24" xfId="0" applyFont="1" applyFill="1" applyBorder="1" applyAlignment="1">
      <alignment horizontal="left" vertical="center" wrapText="1"/>
    </xf>
    <xf numFmtId="165" fontId="40" fillId="4" borderId="24" xfId="0" applyNumberFormat="1" applyFont="1" applyFill="1" applyBorder="1" applyAlignment="1">
      <alignment horizontal="right" vertical="center" wrapText="1"/>
    </xf>
    <xf numFmtId="165" fontId="40" fillId="4" borderId="24" xfId="0" applyNumberFormat="1" applyFont="1" applyFill="1" applyBorder="1" applyAlignment="1">
      <alignment horizontal="right" vertical="center" wrapText="1"/>
    </xf>
    <xf numFmtId="0" fontId="39" fillId="4" borderId="23" xfId="0" applyFont="1" applyFill="1" applyBorder="1" applyAlignment="1">
      <alignment horizontal="left" vertical="center" wrapText="1"/>
    </xf>
    <xf numFmtId="0" fontId="43" fillId="4" borderId="0" xfId="0" applyFont="1" applyFill="1" applyBorder="1" applyAlignment="1">
      <alignment horizontal="left" vertical="center" wrapText="1"/>
    </xf>
    <xf numFmtId="0" fontId="44" fillId="4" borderId="0" xfId="0" applyFont="1" applyFill="1" applyBorder="1" applyAlignment="1">
      <alignment horizontal="left" vertical="center" wrapText="1"/>
    </xf>
    <xf numFmtId="0" fontId="39" fillId="4" borderId="33" xfId="0" applyFont="1" applyFill="1" applyBorder="1" applyAlignment="1">
      <alignment horizontal="center" vertical="center" wrapText="1"/>
    </xf>
    <xf numFmtId="0" fontId="39" fillId="4" borderId="0" xfId="0" applyFont="1" applyFill="1" applyBorder="1" applyAlignment="1">
      <alignment horizontal="center" vertical="center" wrapText="1"/>
    </xf>
    <xf numFmtId="0" fontId="39" fillId="4" borderId="32" xfId="0" applyFont="1" applyFill="1" applyBorder="1" applyAlignment="1">
      <alignment horizontal="center" vertical="center" wrapText="1"/>
    </xf>
    <xf numFmtId="0" fontId="39" fillId="4" borderId="34" xfId="0" applyFont="1" applyFill="1" applyBorder="1" applyAlignment="1">
      <alignment horizontal="center" vertical="center" wrapText="1"/>
    </xf>
    <xf numFmtId="0" fontId="39" fillId="4" borderId="35" xfId="0" applyFont="1" applyFill="1" applyBorder="1" applyAlignment="1">
      <alignment horizontal="center" vertical="center" wrapText="1"/>
    </xf>
    <xf numFmtId="0" fontId="39" fillId="4" borderId="2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top" wrapText="1"/>
    </xf>
    <xf numFmtId="0" fontId="45" fillId="4" borderId="0" xfId="0" applyFont="1" applyFill="1" applyBorder="1" applyAlignment="1">
      <alignment horizontal="right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top" wrapText="1"/>
    </xf>
    <xf numFmtId="0" fontId="40" fillId="4" borderId="2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2"/>
  <sheetViews>
    <sheetView zoomScaleNormal="100" workbookViewId="0">
      <pane ySplit="4" topLeftCell="A131" activePane="bottomLeft" state="frozen"/>
      <selection pane="bottomLeft" activeCell="I136" sqref="I136"/>
    </sheetView>
  </sheetViews>
  <sheetFormatPr defaultRowHeight="12.75"/>
  <cols>
    <col min="1" max="1" width="5" style="181" customWidth="1"/>
    <col min="2" max="2" width="8.140625" style="181" customWidth="1"/>
    <col min="3" max="3" width="7" style="181" customWidth="1"/>
    <col min="4" max="4" width="38.85546875" style="180" customWidth="1"/>
    <col min="5" max="5" width="13.5703125" style="180" customWidth="1"/>
    <col min="6" max="6" width="13.140625" style="180" customWidth="1"/>
    <col min="7" max="7" width="9.7109375" style="180" customWidth="1"/>
    <col min="8" max="8" width="13.28515625" style="128" customWidth="1"/>
    <col min="9" max="9" width="15.7109375" style="181" customWidth="1"/>
    <col min="10" max="10" width="11.5703125" style="181" customWidth="1"/>
    <col min="11" max="11" width="15.42578125" style="181" customWidth="1"/>
    <col min="12" max="16384" width="9.140625" style="181"/>
  </cols>
  <sheetData>
    <row r="1" spans="1:17">
      <c r="F1" s="308" t="s">
        <v>131</v>
      </c>
      <c r="G1" s="309"/>
      <c r="H1" s="309"/>
    </row>
    <row r="2" spans="1:17" ht="21.75" customHeight="1">
      <c r="A2" s="310" t="s">
        <v>344</v>
      </c>
      <c r="B2" s="311"/>
      <c r="C2" s="311"/>
      <c r="D2" s="311"/>
      <c r="E2" s="311"/>
      <c r="F2" s="311"/>
      <c r="G2" s="311"/>
      <c r="H2" s="311"/>
      <c r="J2" s="82" t="s">
        <v>129</v>
      </c>
    </row>
    <row r="3" spans="1:17" s="84" customFormat="1">
      <c r="A3" s="228" t="s">
        <v>0</v>
      </c>
      <c r="B3" s="229" t="s">
        <v>1</v>
      </c>
      <c r="C3" s="184" t="s">
        <v>194</v>
      </c>
      <c r="D3" s="183" t="s">
        <v>2</v>
      </c>
      <c r="E3" s="312" t="s">
        <v>3</v>
      </c>
      <c r="F3" s="313"/>
      <c r="G3" s="313"/>
      <c r="H3" s="185"/>
      <c r="I3" s="316" t="s">
        <v>125</v>
      </c>
      <c r="J3" s="317"/>
      <c r="K3" s="83"/>
    </row>
    <row r="4" spans="1:17" s="84" customFormat="1">
      <c r="A4" s="186"/>
      <c r="B4" s="187"/>
      <c r="C4" s="186"/>
      <c r="D4" s="188"/>
      <c r="E4" s="188" t="s">
        <v>5</v>
      </c>
      <c r="F4" s="186" t="s">
        <v>6</v>
      </c>
      <c r="G4" s="189" t="s">
        <v>7</v>
      </c>
      <c r="H4" s="186" t="s">
        <v>4</v>
      </c>
      <c r="I4" s="85" t="s">
        <v>127</v>
      </c>
      <c r="J4" s="86" t="s">
        <v>126</v>
      </c>
    </row>
    <row r="5" spans="1:17" s="97" customFormat="1" ht="18" customHeight="1">
      <c r="A5" s="87" t="s">
        <v>121</v>
      </c>
      <c r="B5" s="88"/>
      <c r="C5" s="89"/>
      <c r="D5" s="90" t="s">
        <v>8</v>
      </c>
      <c r="E5" s="91">
        <f>E6</f>
        <v>3500</v>
      </c>
      <c r="F5" s="92"/>
      <c r="G5" s="93"/>
      <c r="H5" s="94">
        <f>SUM(E5:G5)</f>
        <v>3500</v>
      </c>
      <c r="I5" s="91">
        <f>SUM(F5:H5)</f>
        <v>3500</v>
      </c>
      <c r="J5" s="95"/>
      <c r="K5" s="96"/>
      <c r="L5" s="96"/>
      <c r="M5" s="96"/>
      <c r="N5" s="96"/>
      <c r="O5" s="96"/>
      <c r="P5" s="96"/>
      <c r="Q5" s="96"/>
    </row>
    <row r="6" spans="1:17" s="97" customFormat="1" ht="15" customHeight="1">
      <c r="A6" s="89"/>
      <c r="B6" s="98" t="s">
        <v>122</v>
      </c>
      <c r="C6" s="87"/>
      <c r="D6" s="90" t="s">
        <v>11</v>
      </c>
      <c r="E6" s="91">
        <f>E7</f>
        <v>3500</v>
      </c>
      <c r="F6" s="92"/>
      <c r="G6" s="93"/>
      <c r="H6" s="94">
        <f>SUM(E6:G6)</f>
        <v>3500</v>
      </c>
      <c r="I6" s="91">
        <f>SUM(F6:H6)</f>
        <v>3500</v>
      </c>
      <c r="J6" s="95"/>
      <c r="K6" s="96"/>
      <c r="L6" s="96"/>
      <c r="M6" s="96"/>
      <c r="N6" s="96"/>
      <c r="O6" s="96"/>
      <c r="P6" s="96"/>
      <c r="Q6" s="96"/>
    </row>
    <row r="7" spans="1:17" s="107" customFormat="1" ht="83.25" customHeight="1">
      <c r="A7" s="99"/>
      <c r="B7" s="100"/>
      <c r="C7" s="101" t="s">
        <v>24</v>
      </c>
      <c r="D7" s="47" t="s">
        <v>219</v>
      </c>
      <c r="E7" s="102">
        <v>3500</v>
      </c>
      <c r="F7" s="103"/>
      <c r="G7" s="104"/>
      <c r="H7" s="190">
        <f>SUM(E7:G7)</f>
        <v>3500</v>
      </c>
      <c r="I7" s="191">
        <f>SUM(H7)</f>
        <v>3500</v>
      </c>
      <c r="J7" s="105"/>
      <c r="K7" s="106"/>
      <c r="L7" s="106"/>
      <c r="M7" s="106"/>
      <c r="N7" s="106"/>
      <c r="O7" s="106"/>
      <c r="P7" s="106"/>
      <c r="Q7" s="106"/>
    </row>
    <row r="8" spans="1:17" s="182" customFormat="1">
      <c r="A8" s="71" t="s">
        <v>14</v>
      </c>
      <c r="B8" s="71"/>
      <c r="C8" s="71"/>
      <c r="D8" s="72" t="s">
        <v>15</v>
      </c>
      <c r="E8" s="73">
        <f>SUM(E9+E11)</f>
        <v>945366</v>
      </c>
      <c r="F8" s="73">
        <f t="shared" ref="F8:J8" si="0">SUM(F9+F11)</f>
        <v>0</v>
      </c>
      <c r="G8" s="73">
        <f t="shared" si="0"/>
        <v>45000</v>
      </c>
      <c r="H8" s="73">
        <f t="shared" si="0"/>
        <v>990366</v>
      </c>
      <c r="I8" s="73">
        <f t="shared" si="0"/>
        <v>45000</v>
      </c>
      <c r="J8" s="73">
        <f t="shared" si="0"/>
        <v>945366</v>
      </c>
    </row>
    <row r="9" spans="1:17" s="182" customFormat="1">
      <c r="A9" s="71"/>
      <c r="B9" s="71" t="s">
        <v>16</v>
      </c>
      <c r="C9" s="71"/>
      <c r="D9" s="72" t="s">
        <v>17</v>
      </c>
      <c r="E9" s="73"/>
      <c r="F9" s="73"/>
      <c r="G9" s="73">
        <f>SUM(G10)</f>
        <v>45000</v>
      </c>
      <c r="H9" s="74">
        <f>SUM(E9+F9+G9)</f>
        <v>45000</v>
      </c>
      <c r="I9" s="44">
        <f>H9</f>
        <v>45000</v>
      </c>
      <c r="J9" s="44"/>
    </row>
    <row r="10" spans="1:17" ht="51">
      <c r="A10" s="46"/>
      <c r="B10" s="46"/>
      <c r="C10" s="46" t="s">
        <v>18</v>
      </c>
      <c r="D10" s="47" t="s">
        <v>19</v>
      </c>
      <c r="E10" s="48"/>
      <c r="F10" s="48"/>
      <c r="G10" s="48">
        <v>45000</v>
      </c>
      <c r="H10" s="49">
        <f>SUM(E10+F10+G10)</f>
        <v>45000</v>
      </c>
      <c r="I10" s="50">
        <f>H10</f>
        <v>45000</v>
      </c>
      <c r="J10" s="50"/>
    </row>
    <row r="11" spans="1:17" s="81" customFormat="1">
      <c r="A11" s="305"/>
      <c r="B11" s="305" t="s">
        <v>382</v>
      </c>
      <c r="C11" s="305"/>
      <c r="D11" s="113" t="s">
        <v>11</v>
      </c>
      <c r="E11" s="114">
        <f>E12</f>
        <v>945366</v>
      </c>
      <c r="F11" s="114"/>
      <c r="G11" s="114"/>
      <c r="H11" s="115">
        <f>H12</f>
        <v>945366</v>
      </c>
      <c r="I11" s="116"/>
      <c r="J11" s="116">
        <f>J12</f>
        <v>945366</v>
      </c>
    </row>
    <row r="12" spans="1:17" s="162" customFormat="1" ht="90.75" customHeight="1">
      <c r="A12" s="161"/>
      <c r="B12" s="161"/>
      <c r="C12" s="273" t="s">
        <v>306</v>
      </c>
      <c r="D12" s="274" t="s">
        <v>307</v>
      </c>
      <c r="E12" s="160">
        <v>945366</v>
      </c>
      <c r="F12" s="160"/>
      <c r="G12" s="160"/>
      <c r="H12" s="160">
        <f>SUM(E12:G12)</f>
        <v>945366</v>
      </c>
      <c r="I12" s="160"/>
      <c r="J12" s="79">
        <f>H12</f>
        <v>945366</v>
      </c>
    </row>
    <row r="13" spans="1:17" s="182" customFormat="1" ht="21" customHeight="1">
      <c r="A13" s="71" t="s">
        <v>20</v>
      </c>
      <c r="B13" s="71"/>
      <c r="C13" s="71"/>
      <c r="D13" s="72" t="s">
        <v>21</v>
      </c>
      <c r="E13" s="73">
        <f>SUM(E14)</f>
        <v>132580</v>
      </c>
      <c r="F13" s="73"/>
      <c r="G13" s="73"/>
      <c r="H13" s="108">
        <f>SUM(H14)</f>
        <v>132580</v>
      </c>
      <c r="I13" s="108">
        <f>SUM(I14)</f>
        <v>82580</v>
      </c>
      <c r="J13" s="108">
        <f>SUM(J14)</f>
        <v>50000</v>
      </c>
    </row>
    <row r="14" spans="1:17" s="182" customFormat="1" ht="21" customHeight="1">
      <c r="A14" s="71"/>
      <c r="B14" s="71" t="s">
        <v>22</v>
      </c>
      <c r="C14" s="71"/>
      <c r="D14" s="72" t="s">
        <v>23</v>
      </c>
      <c r="E14" s="73">
        <f>SUM(E15:E19)</f>
        <v>132580</v>
      </c>
      <c r="F14" s="73"/>
      <c r="G14" s="73"/>
      <c r="H14" s="74">
        <f>SUM(H15:H19)</f>
        <v>132580</v>
      </c>
      <c r="I14" s="74">
        <f>SUM(I15:I19)</f>
        <v>82580</v>
      </c>
      <c r="J14" s="44">
        <f>SUM(J15:J19)</f>
        <v>50000</v>
      </c>
    </row>
    <row r="15" spans="1:17" s="182" customFormat="1" ht="25.5">
      <c r="A15" s="46"/>
      <c r="B15" s="46"/>
      <c r="C15" s="46" t="s">
        <v>235</v>
      </c>
      <c r="D15" s="53" t="s">
        <v>236</v>
      </c>
      <c r="E15" s="117">
        <v>6780</v>
      </c>
      <c r="F15" s="48"/>
      <c r="G15" s="48"/>
      <c r="H15" s="49">
        <f t="shared" ref="H15:H19" si="1">SUM(E15+F15+G15)</f>
        <v>6780</v>
      </c>
      <c r="I15" s="50">
        <f>SUM(F15+G15+H15)</f>
        <v>6780</v>
      </c>
      <c r="J15" s="44"/>
    </row>
    <row r="16" spans="1:17" ht="76.5">
      <c r="A16" s="46"/>
      <c r="B16" s="46"/>
      <c r="C16" s="46" t="s">
        <v>24</v>
      </c>
      <c r="D16" s="47" t="s">
        <v>219</v>
      </c>
      <c r="E16" s="117">
        <v>51500</v>
      </c>
      <c r="F16" s="48"/>
      <c r="G16" s="48"/>
      <c r="H16" s="49">
        <f t="shared" si="1"/>
        <v>51500</v>
      </c>
      <c r="I16" s="50">
        <f>SUM(F16+G16+H16)</f>
        <v>51500</v>
      </c>
      <c r="J16" s="50"/>
    </row>
    <row r="17" spans="1:10" ht="37.5" customHeight="1">
      <c r="A17" s="46"/>
      <c r="B17" s="46"/>
      <c r="C17" s="46" t="s">
        <v>119</v>
      </c>
      <c r="D17" s="47" t="s">
        <v>177</v>
      </c>
      <c r="E17" s="54">
        <v>50000</v>
      </c>
      <c r="F17" s="48"/>
      <c r="G17" s="48"/>
      <c r="H17" s="49">
        <f t="shared" si="1"/>
        <v>50000</v>
      </c>
      <c r="I17" s="50"/>
      <c r="J17" s="50">
        <f>SUM(G17+H17+I17)</f>
        <v>50000</v>
      </c>
    </row>
    <row r="18" spans="1:10" s="56" customFormat="1" ht="15.75" customHeight="1">
      <c r="A18" s="52"/>
      <c r="B18" s="52"/>
      <c r="C18" s="52" t="s">
        <v>12</v>
      </c>
      <c r="D18" s="53" t="s">
        <v>13</v>
      </c>
      <c r="E18" s="54">
        <v>24000</v>
      </c>
      <c r="F18" s="54"/>
      <c r="G18" s="54"/>
      <c r="H18" s="49">
        <f t="shared" si="1"/>
        <v>24000</v>
      </c>
      <c r="I18" s="55">
        <f>SUM(H18)</f>
        <v>24000</v>
      </c>
      <c r="J18" s="55"/>
    </row>
    <row r="19" spans="1:10" ht="18.75" customHeight="1">
      <c r="A19" s="46"/>
      <c r="B19" s="46"/>
      <c r="C19" s="46" t="s">
        <v>32</v>
      </c>
      <c r="D19" s="47" t="s">
        <v>220</v>
      </c>
      <c r="E19" s="48">
        <v>300</v>
      </c>
      <c r="F19" s="48"/>
      <c r="G19" s="51"/>
      <c r="H19" s="49">
        <f t="shared" si="1"/>
        <v>300</v>
      </c>
      <c r="I19" s="50">
        <f>SUM(F19+G19+H19)</f>
        <v>300</v>
      </c>
      <c r="J19" s="50"/>
    </row>
    <row r="20" spans="1:10" s="182" customFormat="1" ht="17.25" customHeight="1">
      <c r="A20" s="71" t="s">
        <v>26</v>
      </c>
      <c r="B20" s="71"/>
      <c r="C20" s="71"/>
      <c r="D20" s="72" t="s">
        <v>27</v>
      </c>
      <c r="E20" s="73">
        <f>E21</f>
        <v>3</v>
      </c>
      <c r="F20" s="73">
        <f>F21</f>
        <v>42104</v>
      </c>
      <c r="G20" s="73"/>
      <c r="H20" s="73">
        <f>H21</f>
        <v>42107</v>
      </c>
      <c r="I20" s="73">
        <f>I21</f>
        <v>42107</v>
      </c>
      <c r="J20" s="73"/>
    </row>
    <row r="21" spans="1:10" s="182" customFormat="1" ht="16.5" customHeight="1">
      <c r="A21" s="71"/>
      <c r="B21" s="71" t="s">
        <v>28</v>
      </c>
      <c r="C21" s="71"/>
      <c r="D21" s="72" t="s">
        <v>29</v>
      </c>
      <c r="E21" s="73">
        <f>SUM(E22:E26)</f>
        <v>3</v>
      </c>
      <c r="F21" s="73">
        <f>SUM(F22)</f>
        <v>42104</v>
      </c>
      <c r="G21" s="73"/>
      <c r="H21" s="73">
        <f>SUM(E21:G21)</f>
        <v>42107</v>
      </c>
      <c r="I21" s="73">
        <f>SUM(I22+I26)</f>
        <v>42107</v>
      </c>
      <c r="J21" s="44"/>
    </row>
    <row r="22" spans="1:10" ht="69" customHeight="1">
      <c r="A22" s="46"/>
      <c r="B22" s="46"/>
      <c r="C22" s="46" t="s">
        <v>30</v>
      </c>
      <c r="D22" s="47" t="s">
        <v>228</v>
      </c>
      <c r="E22" s="48"/>
      <c r="F22" s="48">
        <f>SUM(F23:F25)</f>
        <v>42104</v>
      </c>
      <c r="G22" s="48"/>
      <c r="H22" s="49">
        <f>SUM(E22:G22)</f>
        <v>42104</v>
      </c>
      <c r="I22" s="105">
        <f>SUM(H22)</f>
        <v>42104</v>
      </c>
      <c r="J22" s="50"/>
    </row>
    <row r="23" spans="1:10" s="82" customFormat="1" ht="22.5" customHeight="1">
      <c r="A23" s="109"/>
      <c r="B23" s="109"/>
      <c r="C23" s="109"/>
      <c r="D23" s="110" t="s">
        <v>237</v>
      </c>
      <c r="E23" s="111"/>
      <c r="F23" s="111">
        <v>16729</v>
      </c>
      <c r="G23" s="111"/>
      <c r="H23" s="230">
        <f t="shared" ref="H23:H24" si="2">SUM(E23:G23)</f>
        <v>16729</v>
      </c>
      <c r="I23" s="231">
        <f t="shared" ref="I23:I24" si="3">SUM(H23)</f>
        <v>16729</v>
      </c>
      <c r="J23" s="80"/>
    </row>
    <row r="24" spans="1:10" s="82" customFormat="1" ht="33.75" customHeight="1">
      <c r="A24" s="109"/>
      <c r="B24" s="109"/>
      <c r="C24" s="109"/>
      <c r="D24" s="110" t="s">
        <v>270</v>
      </c>
      <c r="E24" s="111"/>
      <c r="F24" s="111">
        <v>25175</v>
      </c>
      <c r="G24" s="111"/>
      <c r="H24" s="230">
        <f t="shared" si="2"/>
        <v>25175</v>
      </c>
      <c r="I24" s="231">
        <f t="shared" si="3"/>
        <v>25175</v>
      </c>
      <c r="J24" s="80"/>
    </row>
    <row r="25" spans="1:10" s="82" customFormat="1" ht="20.25" customHeight="1">
      <c r="A25" s="109"/>
      <c r="B25" s="109"/>
      <c r="C25" s="109"/>
      <c r="D25" s="110" t="s">
        <v>269</v>
      </c>
      <c r="E25" s="111"/>
      <c r="F25" s="111">
        <v>200</v>
      </c>
      <c r="G25" s="111"/>
      <c r="H25" s="230"/>
      <c r="I25" s="231"/>
      <c r="J25" s="80"/>
    </row>
    <row r="26" spans="1:10" ht="51">
      <c r="A26" s="46"/>
      <c r="B26" s="46"/>
      <c r="C26" s="46" t="s">
        <v>31</v>
      </c>
      <c r="D26" s="47" t="s">
        <v>230</v>
      </c>
      <c r="E26" s="48">
        <v>3</v>
      </c>
      <c r="F26" s="48"/>
      <c r="G26" s="48"/>
      <c r="H26" s="49">
        <f t="shared" ref="H26" si="4">SUM(E26+F26+G26)</f>
        <v>3</v>
      </c>
      <c r="I26" s="50">
        <f>SUM(F26+G26+H26)</f>
        <v>3</v>
      </c>
      <c r="J26" s="50"/>
    </row>
    <row r="27" spans="1:10" s="182" customFormat="1" ht="43.5" customHeight="1">
      <c r="A27" s="71" t="s">
        <v>33</v>
      </c>
      <c r="B27" s="71"/>
      <c r="C27" s="71"/>
      <c r="D27" s="72" t="s">
        <v>34</v>
      </c>
      <c r="E27" s="73"/>
      <c r="F27" s="73">
        <f>SUM(F28)</f>
        <v>1020</v>
      </c>
      <c r="G27" s="73"/>
      <c r="H27" s="74">
        <f t="shared" ref="H27:H29" si="5">SUM(E27+F27+G27)</f>
        <v>1020</v>
      </c>
      <c r="I27" s="44">
        <f t="shared" ref="I27:I29" si="6">SUM(H27)</f>
        <v>1020</v>
      </c>
      <c r="J27" s="44"/>
    </row>
    <row r="28" spans="1:10" s="182" customFormat="1" ht="33" customHeight="1">
      <c r="A28" s="71"/>
      <c r="B28" s="71" t="s">
        <v>35</v>
      </c>
      <c r="C28" s="71"/>
      <c r="D28" s="72" t="s">
        <v>36</v>
      </c>
      <c r="E28" s="73"/>
      <c r="F28" s="73">
        <f>SUM(F29)</f>
        <v>1020</v>
      </c>
      <c r="G28" s="73"/>
      <c r="H28" s="74">
        <f t="shared" si="5"/>
        <v>1020</v>
      </c>
      <c r="I28" s="44">
        <f t="shared" si="6"/>
        <v>1020</v>
      </c>
      <c r="J28" s="44"/>
    </row>
    <row r="29" spans="1:10" ht="54" customHeight="1">
      <c r="A29" s="46"/>
      <c r="B29" s="46"/>
      <c r="C29" s="46" t="s">
        <v>30</v>
      </c>
      <c r="D29" s="47" t="s">
        <v>229</v>
      </c>
      <c r="E29" s="48"/>
      <c r="F29" s="48">
        <v>1020</v>
      </c>
      <c r="G29" s="48"/>
      <c r="H29" s="49">
        <f t="shared" si="5"/>
        <v>1020</v>
      </c>
      <c r="I29" s="50">
        <f t="shared" si="6"/>
        <v>1020</v>
      </c>
      <c r="J29" s="50"/>
    </row>
    <row r="30" spans="1:10" s="182" customFormat="1" ht="69" customHeight="1">
      <c r="A30" s="71" t="s">
        <v>38</v>
      </c>
      <c r="B30" s="71"/>
      <c r="C30" s="71"/>
      <c r="D30" s="72" t="s">
        <v>39</v>
      </c>
      <c r="E30" s="73">
        <f>SUM(E31+E33+E40+E50+E56)</f>
        <v>6926926</v>
      </c>
      <c r="F30" s="73"/>
      <c r="G30" s="73"/>
      <c r="H30" s="108">
        <f>SUM(H31+H33+H40+H50+H56)</f>
        <v>6926926</v>
      </c>
      <c r="I30" s="73">
        <f>SUM(I31+I33+I40+I50+I56)</f>
        <v>6926926</v>
      </c>
      <c r="J30" s="44"/>
    </row>
    <row r="31" spans="1:10" s="182" customFormat="1" ht="27.75" customHeight="1">
      <c r="A31" s="71"/>
      <c r="B31" s="71" t="s">
        <v>40</v>
      </c>
      <c r="C31" s="71"/>
      <c r="D31" s="72" t="s">
        <v>41</v>
      </c>
      <c r="E31" s="73">
        <f>SUM(E32)</f>
        <v>12000</v>
      </c>
      <c r="F31" s="73"/>
      <c r="G31" s="73"/>
      <c r="H31" s="74">
        <f t="shared" ref="H31:H40" si="7">SUM(E31+F31+G31)</f>
        <v>12000</v>
      </c>
      <c r="I31" s="44">
        <f t="shared" ref="I31:I40" si="8">SUM(F31+G31+H31)</f>
        <v>12000</v>
      </c>
      <c r="J31" s="44"/>
    </row>
    <row r="32" spans="1:10" ht="42.75" customHeight="1">
      <c r="A32" s="46"/>
      <c r="B32" s="46"/>
      <c r="C32" s="46" t="s">
        <v>42</v>
      </c>
      <c r="D32" s="47" t="s">
        <v>275</v>
      </c>
      <c r="E32" s="48">
        <v>12000</v>
      </c>
      <c r="F32" s="48"/>
      <c r="G32" s="48"/>
      <c r="H32" s="49">
        <f t="shared" si="7"/>
        <v>12000</v>
      </c>
      <c r="I32" s="50">
        <f t="shared" si="8"/>
        <v>12000</v>
      </c>
      <c r="J32" s="50"/>
    </row>
    <row r="33" spans="1:10" s="182" customFormat="1" ht="63.75">
      <c r="A33" s="71"/>
      <c r="B33" s="71" t="s">
        <v>43</v>
      </c>
      <c r="C33" s="71"/>
      <c r="D33" s="72" t="s">
        <v>90</v>
      </c>
      <c r="E33" s="73">
        <f>SUM(E34:E39)</f>
        <v>745555</v>
      </c>
      <c r="F33" s="73"/>
      <c r="G33" s="73"/>
      <c r="H33" s="74">
        <f t="shared" si="7"/>
        <v>745555</v>
      </c>
      <c r="I33" s="44">
        <f t="shared" si="8"/>
        <v>745555</v>
      </c>
      <c r="J33" s="44"/>
    </row>
    <row r="34" spans="1:10">
      <c r="A34" s="46"/>
      <c r="B34" s="46"/>
      <c r="C34" s="46" t="s">
        <v>44</v>
      </c>
      <c r="D34" s="47" t="s">
        <v>221</v>
      </c>
      <c r="E34" s="48">
        <v>528000</v>
      </c>
      <c r="F34" s="48"/>
      <c r="G34" s="48"/>
      <c r="H34" s="49">
        <f t="shared" si="7"/>
        <v>528000</v>
      </c>
      <c r="I34" s="50">
        <f t="shared" si="8"/>
        <v>528000</v>
      </c>
      <c r="J34" s="50"/>
    </row>
    <row r="35" spans="1:10">
      <c r="A35" s="46"/>
      <c r="B35" s="46"/>
      <c r="C35" s="46" t="s">
        <v>45</v>
      </c>
      <c r="D35" s="47" t="s">
        <v>222</v>
      </c>
      <c r="E35" s="117">
        <v>1770</v>
      </c>
      <c r="F35" s="48"/>
      <c r="G35" s="48"/>
      <c r="H35" s="49">
        <f t="shared" si="7"/>
        <v>1770</v>
      </c>
      <c r="I35" s="50">
        <f t="shared" si="8"/>
        <v>1770</v>
      </c>
      <c r="J35" s="50"/>
    </row>
    <row r="36" spans="1:10">
      <c r="A36" s="46"/>
      <c r="B36" s="46"/>
      <c r="C36" s="46" t="s">
        <v>46</v>
      </c>
      <c r="D36" s="47" t="s">
        <v>223</v>
      </c>
      <c r="E36" s="117">
        <v>115600</v>
      </c>
      <c r="F36" s="48"/>
      <c r="G36" s="48"/>
      <c r="H36" s="49">
        <f t="shared" si="7"/>
        <v>115600</v>
      </c>
      <c r="I36" s="50">
        <f t="shared" si="8"/>
        <v>115600</v>
      </c>
      <c r="J36" s="50"/>
    </row>
    <row r="37" spans="1:10" ht="24.75" customHeight="1">
      <c r="A37" s="46"/>
      <c r="B37" s="46"/>
      <c r="C37" s="46" t="s">
        <v>47</v>
      </c>
      <c r="D37" s="47" t="s">
        <v>224</v>
      </c>
      <c r="E37" s="48">
        <v>1755</v>
      </c>
      <c r="F37" s="48"/>
      <c r="G37" s="48"/>
      <c r="H37" s="49">
        <f t="shared" si="7"/>
        <v>1755</v>
      </c>
      <c r="I37" s="50">
        <f t="shared" si="8"/>
        <v>1755</v>
      </c>
      <c r="J37" s="50"/>
    </row>
    <row r="38" spans="1:10" s="270" customFormat="1" ht="24.75" customHeight="1">
      <c r="A38" s="46"/>
      <c r="B38" s="46"/>
      <c r="C38" s="46" t="s">
        <v>25</v>
      </c>
      <c r="D38" s="47" t="s">
        <v>226</v>
      </c>
      <c r="E38" s="48">
        <v>30</v>
      </c>
      <c r="F38" s="48"/>
      <c r="G38" s="48"/>
      <c r="H38" s="49">
        <f t="shared" si="7"/>
        <v>30</v>
      </c>
      <c r="I38" s="50">
        <f t="shared" si="8"/>
        <v>30</v>
      </c>
      <c r="J38" s="50"/>
    </row>
    <row r="39" spans="1:10" ht="25.5">
      <c r="A39" s="46"/>
      <c r="B39" s="46"/>
      <c r="C39" s="46" t="s">
        <v>117</v>
      </c>
      <c r="D39" s="47" t="s">
        <v>118</v>
      </c>
      <c r="E39" s="48">
        <v>98400</v>
      </c>
      <c r="F39" s="48"/>
      <c r="G39" s="48"/>
      <c r="H39" s="49">
        <f t="shared" si="7"/>
        <v>98400</v>
      </c>
      <c r="I39" s="50">
        <f t="shared" si="8"/>
        <v>98400</v>
      </c>
      <c r="J39" s="50"/>
    </row>
    <row r="40" spans="1:10" s="182" customFormat="1" ht="69.75" customHeight="1">
      <c r="A40" s="71"/>
      <c r="B40" s="71" t="s">
        <v>91</v>
      </c>
      <c r="C40" s="71"/>
      <c r="D40" s="72" t="s">
        <v>109</v>
      </c>
      <c r="E40" s="73">
        <f>SUM(E41:E49)</f>
        <v>1653300</v>
      </c>
      <c r="F40" s="73"/>
      <c r="G40" s="73"/>
      <c r="H40" s="74">
        <f t="shared" si="7"/>
        <v>1653300</v>
      </c>
      <c r="I40" s="44">
        <f t="shared" si="8"/>
        <v>1653300</v>
      </c>
      <c r="J40" s="44"/>
    </row>
    <row r="41" spans="1:10">
      <c r="A41" s="46"/>
      <c r="B41" s="46"/>
      <c r="C41" s="46" t="s">
        <v>44</v>
      </c>
      <c r="D41" s="47" t="s">
        <v>221</v>
      </c>
      <c r="E41" s="48">
        <v>920000</v>
      </c>
      <c r="F41" s="48"/>
      <c r="G41" s="48"/>
      <c r="H41" s="49">
        <f t="shared" ref="H41:I49" si="9">SUM(E41+F41+G41)</f>
        <v>920000</v>
      </c>
      <c r="I41" s="50">
        <f t="shared" si="9"/>
        <v>920000</v>
      </c>
      <c r="J41" s="50"/>
    </row>
    <row r="42" spans="1:10">
      <c r="A42" s="46"/>
      <c r="B42" s="46"/>
      <c r="C42" s="46" t="s">
        <v>45</v>
      </c>
      <c r="D42" s="47" t="s">
        <v>222</v>
      </c>
      <c r="E42" s="48">
        <v>241000</v>
      </c>
      <c r="F42" s="48"/>
      <c r="G42" s="48"/>
      <c r="H42" s="49">
        <f t="shared" si="9"/>
        <v>241000</v>
      </c>
      <c r="I42" s="50">
        <f t="shared" si="9"/>
        <v>241000</v>
      </c>
      <c r="J42" s="50"/>
    </row>
    <row r="43" spans="1:10">
      <c r="A43" s="46"/>
      <c r="B43" s="46"/>
      <c r="C43" s="46" t="s">
        <v>46</v>
      </c>
      <c r="D43" s="47" t="s">
        <v>223</v>
      </c>
      <c r="E43" s="48">
        <v>23100</v>
      </c>
      <c r="F43" s="48"/>
      <c r="G43" s="48"/>
      <c r="H43" s="49">
        <f t="shared" si="9"/>
        <v>23100</v>
      </c>
      <c r="I43" s="50">
        <f t="shared" si="9"/>
        <v>23100</v>
      </c>
      <c r="J43" s="50"/>
    </row>
    <row r="44" spans="1:10" ht="27" customHeight="1">
      <c r="A44" s="46"/>
      <c r="B44" s="46"/>
      <c r="C44" s="46" t="s">
        <v>47</v>
      </c>
      <c r="D44" s="47" t="s">
        <v>224</v>
      </c>
      <c r="E44" s="48">
        <v>200000</v>
      </c>
      <c r="F44" s="48"/>
      <c r="G44" s="48"/>
      <c r="H44" s="49">
        <f t="shared" si="9"/>
        <v>200000</v>
      </c>
      <c r="I44" s="50">
        <f t="shared" si="9"/>
        <v>200000</v>
      </c>
      <c r="J44" s="50"/>
    </row>
    <row r="45" spans="1:10">
      <c r="A45" s="46"/>
      <c r="B45" s="46"/>
      <c r="C45" s="46" t="s">
        <v>48</v>
      </c>
      <c r="D45" s="47" t="s">
        <v>225</v>
      </c>
      <c r="E45" s="48">
        <v>10000</v>
      </c>
      <c r="F45" s="48"/>
      <c r="G45" s="48"/>
      <c r="H45" s="49">
        <f t="shared" si="9"/>
        <v>10000</v>
      </c>
      <c r="I45" s="50">
        <f t="shared" si="9"/>
        <v>10000</v>
      </c>
      <c r="J45" s="50"/>
    </row>
    <row r="46" spans="1:10">
      <c r="A46" s="46"/>
      <c r="B46" s="46"/>
      <c r="C46" s="46" t="s">
        <v>110</v>
      </c>
      <c r="D46" s="47" t="s">
        <v>111</v>
      </c>
      <c r="E46" s="48">
        <v>700</v>
      </c>
      <c r="F46" s="48"/>
      <c r="G46" s="48"/>
      <c r="H46" s="49">
        <f t="shared" si="9"/>
        <v>700</v>
      </c>
      <c r="I46" s="50">
        <f t="shared" si="9"/>
        <v>700</v>
      </c>
      <c r="J46" s="50"/>
    </row>
    <row r="47" spans="1:10" ht="25.5">
      <c r="A47" s="46"/>
      <c r="B47" s="46"/>
      <c r="C47" s="46" t="s">
        <v>49</v>
      </c>
      <c r="D47" s="47" t="s">
        <v>233</v>
      </c>
      <c r="E47" s="48">
        <v>250000</v>
      </c>
      <c r="F47" s="48"/>
      <c r="G47" s="48"/>
      <c r="H47" s="49">
        <f>SUM(E47+F47+G47)</f>
        <v>250000</v>
      </c>
      <c r="I47" s="50">
        <f>SUM(F47+G47+H47)</f>
        <v>250000</v>
      </c>
      <c r="J47" s="50"/>
    </row>
    <row r="48" spans="1:10" s="251" customFormat="1" ht="25.5">
      <c r="A48" s="46"/>
      <c r="B48" s="46"/>
      <c r="C48" s="46" t="s">
        <v>263</v>
      </c>
      <c r="D48" s="47" t="s">
        <v>264</v>
      </c>
      <c r="E48" s="48">
        <v>3500</v>
      </c>
      <c r="F48" s="48"/>
      <c r="G48" s="48"/>
      <c r="H48" s="49">
        <f>SUM(E48+F48+G48)</f>
        <v>3500</v>
      </c>
      <c r="I48" s="50">
        <f>SUM(F48+G48+H48)</f>
        <v>3500</v>
      </c>
      <c r="J48" s="50"/>
    </row>
    <row r="49" spans="1:10" ht="25.5">
      <c r="A49" s="46"/>
      <c r="B49" s="46"/>
      <c r="C49" s="46" t="s">
        <v>25</v>
      </c>
      <c r="D49" s="47" t="s">
        <v>226</v>
      </c>
      <c r="E49" s="48">
        <v>5000</v>
      </c>
      <c r="F49" s="48"/>
      <c r="G49" s="48"/>
      <c r="H49" s="49">
        <f t="shared" si="9"/>
        <v>5000</v>
      </c>
      <c r="I49" s="50">
        <f t="shared" si="9"/>
        <v>5000</v>
      </c>
      <c r="J49" s="50"/>
    </row>
    <row r="50" spans="1:10" s="182" customFormat="1" ht="40.5" customHeight="1">
      <c r="A50" s="71"/>
      <c r="B50" s="71" t="s">
        <v>50</v>
      </c>
      <c r="C50" s="71"/>
      <c r="D50" s="72" t="s">
        <v>51</v>
      </c>
      <c r="E50" s="73">
        <f>SUM(E51:E55)</f>
        <v>31035</v>
      </c>
      <c r="F50" s="73"/>
      <c r="G50" s="73"/>
      <c r="H50" s="74">
        <f t="shared" ref="H50:H66" si="10">SUM(E50+F50+G50)</f>
        <v>31035</v>
      </c>
      <c r="I50" s="44">
        <f t="shared" ref="I50:I66" si="11">SUM(F50+G50+H50)</f>
        <v>31035</v>
      </c>
      <c r="J50" s="44"/>
    </row>
    <row r="51" spans="1:10">
      <c r="A51" s="46"/>
      <c r="B51" s="46"/>
      <c r="C51" s="46" t="s">
        <v>52</v>
      </c>
      <c r="D51" s="47" t="s">
        <v>53</v>
      </c>
      <c r="E51" s="48">
        <v>15000</v>
      </c>
      <c r="F51" s="48"/>
      <c r="G51" s="48"/>
      <c r="H51" s="49">
        <f t="shared" si="10"/>
        <v>15000</v>
      </c>
      <c r="I51" s="50">
        <f t="shared" si="11"/>
        <v>15000</v>
      </c>
      <c r="J51" s="50"/>
    </row>
    <row r="52" spans="1:10">
      <c r="A52" s="46"/>
      <c r="B52" s="46"/>
      <c r="C52" s="46" t="s">
        <v>54</v>
      </c>
      <c r="D52" s="47" t="s">
        <v>55</v>
      </c>
      <c r="E52" s="117">
        <v>4000</v>
      </c>
      <c r="F52" s="48"/>
      <c r="G52" s="48"/>
      <c r="H52" s="49">
        <f t="shared" si="10"/>
        <v>4000</v>
      </c>
      <c r="I52" s="50">
        <f t="shared" si="11"/>
        <v>4000</v>
      </c>
      <c r="J52" s="50"/>
    </row>
    <row r="53" spans="1:10" ht="42.75" customHeight="1">
      <c r="A53" s="46"/>
      <c r="B53" s="46"/>
      <c r="C53" s="46" t="s">
        <v>120</v>
      </c>
      <c r="D53" s="47" t="s">
        <v>215</v>
      </c>
      <c r="E53" s="48">
        <v>12000</v>
      </c>
      <c r="F53" s="48"/>
      <c r="G53" s="48"/>
      <c r="H53" s="49">
        <f t="shared" si="10"/>
        <v>12000</v>
      </c>
      <c r="I53" s="50">
        <f t="shared" si="11"/>
        <v>12000</v>
      </c>
      <c r="J53" s="50"/>
    </row>
    <row r="54" spans="1:10" s="301" customFormat="1" ht="32.25" customHeight="1">
      <c r="A54" s="46"/>
      <c r="B54" s="46"/>
      <c r="C54" s="46" t="s">
        <v>263</v>
      </c>
      <c r="D54" s="47" t="s">
        <v>264</v>
      </c>
      <c r="E54" s="48">
        <v>25</v>
      </c>
      <c r="F54" s="48"/>
      <c r="G54" s="48"/>
      <c r="H54" s="49">
        <f t="shared" si="10"/>
        <v>25</v>
      </c>
      <c r="I54" s="50">
        <f t="shared" si="11"/>
        <v>25</v>
      </c>
      <c r="J54" s="50"/>
    </row>
    <row r="55" spans="1:10" s="78" customFormat="1" ht="25.5">
      <c r="A55" s="75"/>
      <c r="B55" s="75"/>
      <c r="C55" s="75" t="s">
        <v>25</v>
      </c>
      <c r="D55" s="47" t="s">
        <v>226</v>
      </c>
      <c r="E55" s="76">
        <v>10</v>
      </c>
      <c r="F55" s="76"/>
      <c r="G55" s="76"/>
      <c r="H55" s="79">
        <f t="shared" si="10"/>
        <v>10</v>
      </c>
      <c r="I55" s="77">
        <f t="shared" si="11"/>
        <v>10</v>
      </c>
      <c r="J55" s="77"/>
    </row>
    <row r="56" spans="1:10" s="182" customFormat="1" ht="25.5">
      <c r="A56" s="71"/>
      <c r="B56" s="71" t="s">
        <v>56</v>
      </c>
      <c r="C56" s="71"/>
      <c r="D56" s="72" t="s">
        <v>57</v>
      </c>
      <c r="E56" s="73">
        <f>SUM(E57:E58)</f>
        <v>4485036</v>
      </c>
      <c r="F56" s="73"/>
      <c r="G56" s="73"/>
      <c r="H56" s="74">
        <f t="shared" si="10"/>
        <v>4485036</v>
      </c>
      <c r="I56" s="44">
        <f t="shared" si="11"/>
        <v>4485036</v>
      </c>
      <c r="J56" s="44"/>
    </row>
    <row r="57" spans="1:10" ht="25.5">
      <c r="A57" s="46"/>
      <c r="B57" s="46"/>
      <c r="C57" s="46" t="s">
        <v>195</v>
      </c>
      <c r="D57" s="47" t="s">
        <v>41</v>
      </c>
      <c r="E57" s="48">
        <v>4480036</v>
      </c>
      <c r="F57" s="48"/>
      <c r="G57" s="48"/>
      <c r="H57" s="49">
        <f t="shared" si="10"/>
        <v>4480036</v>
      </c>
      <c r="I57" s="50">
        <f t="shared" si="11"/>
        <v>4480036</v>
      </c>
      <c r="J57" s="50"/>
    </row>
    <row r="58" spans="1:10" ht="25.5">
      <c r="A58" s="46"/>
      <c r="B58" s="46"/>
      <c r="C58" s="46" t="s">
        <v>196</v>
      </c>
      <c r="D58" s="47" t="s">
        <v>227</v>
      </c>
      <c r="E58" s="48">
        <v>5000</v>
      </c>
      <c r="F58" s="48"/>
      <c r="G58" s="48"/>
      <c r="H58" s="49">
        <f t="shared" si="10"/>
        <v>5000</v>
      </c>
      <c r="I58" s="50">
        <f t="shared" si="11"/>
        <v>5000</v>
      </c>
      <c r="J58" s="50"/>
    </row>
    <row r="59" spans="1:10" s="182" customFormat="1">
      <c r="A59" s="71" t="s">
        <v>58</v>
      </c>
      <c r="B59" s="71"/>
      <c r="C59" s="71"/>
      <c r="D59" s="72" t="s">
        <v>59</v>
      </c>
      <c r="E59" s="73">
        <f>SUM(E64+E62+E60)</f>
        <v>5861754</v>
      </c>
      <c r="F59" s="73"/>
      <c r="G59" s="73"/>
      <c r="H59" s="73">
        <f>SUM(H64+H62+H60)</f>
        <v>5861754</v>
      </c>
      <c r="I59" s="73">
        <f>SUM(I64+I62+I60)</f>
        <v>5861754</v>
      </c>
      <c r="J59" s="44"/>
    </row>
    <row r="60" spans="1:10" s="182" customFormat="1" ht="25.5">
      <c r="A60" s="71"/>
      <c r="B60" s="71" t="s">
        <v>60</v>
      </c>
      <c r="C60" s="71"/>
      <c r="D60" s="72" t="s">
        <v>61</v>
      </c>
      <c r="E60" s="73">
        <f>SUM(E61)</f>
        <v>3450358</v>
      </c>
      <c r="F60" s="73"/>
      <c r="G60" s="73"/>
      <c r="H60" s="74">
        <f t="shared" si="10"/>
        <v>3450358</v>
      </c>
      <c r="I60" s="44">
        <f t="shared" si="11"/>
        <v>3450358</v>
      </c>
      <c r="J60" s="44"/>
    </row>
    <row r="61" spans="1:10" ht="15" customHeight="1">
      <c r="A61" s="46"/>
      <c r="B61" s="46"/>
      <c r="C61" s="46" t="s">
        <v>62</v>
      </c>
      <c r="D61" s="47" t="s">
        <v>63</v>
      </c>
      <c r="E61" s="48">
        <v>3450358</v>
      </c>
      <c r="F61" s="48"/>
      <c r="G61" s="48"/>
      <c r="H61" s="49">
        <f t="shared" si="10"/>
        <v>3450358</v>
      </c>
      <c r="I61" s="50">
        <f t="shared" si="11"/>
        <v>3450358</v>
      </c>
      <c r="J61" s="50"/>
    </row>
    <row r="62" spans="1:10" s="182" customFormat="1" ht="25.5">
      <c r="A62" s="71"/>
      <c r="B62" s="71" t="s">
        <v>64</v>
      </c>
      <c r="C62" s="71"/>
      <c r="D62" s="72" t="s">
        <v>65</v>
      </c>
      <c r="E62" s="73">
        <f>SUM(E63)</f>
        <v>2389396</v>
      </c>
      <c r="F62" s="73"/>
      <c r="G62" s="73"/>
      <c r="H62" s="74">
        <f t="shared" si="10"/>
        <v>2389396</v>
      </c>
      <c r="I62" s="44">
        <f t="shared" si="11"/>
        <v>2389396</v>
      </c>
      <c r="J62" s="44"/>
    </row>
    <row r="63" spans="1:10" ht="14.25" customHeight="1">
      <c r="A63" s="46"/>
      <c r="B63" s="46"/>
      <c r="C63" s="46" t="s">
        <v>62</v>
      </c>
      <c r="D63" s="47" t="s">
        <v>63</v>
      </c>
      <c r="E63" s="48">
        <v>2389396</v>
      </c>
      <c r="F63" s="48"/>
      <c r="G63" s="48"/>
      <c r="H63" s="49">
        <f t="shared" si="10"/>
        <v>2389396</v>
      </c>
      <c r="I63" s="50">
        <f t="shared" si="11"/>
        <v>2389396</v>
      </c>
      <c r="J63" s="50"/>
    </row>
    <row r="64" spans="1:10" s="182" customFormat="1">
      <c r="A64" s="71"/>
      <c r="B64" s="71" t="s">
        <v>113</v>
      </c>
      <c r="C64" s="71"/>
      <c r="D64" s="72" t="s">
        <v>114</v>
      </c>
      <c r="E64" s="73">
        <f>SUM(E65:E66)</f>
        <v>22000</v>
      </c>
      <c r="F64" s="73"/>
      <c r="G64" s="73"/>
      <c r="H64" s="74">
        <f t="shared" si="10"/>
        <v>22000</v>
      </c>
      <c r="I64" s="44">
        <f t="shared" si="11"/>
        <v>22000</v>
      </c>
      <c r="J64" s="44"/>
    </row>
    <row r="65" spans="1:10">
      <c r="A65" s="46"/>
      <c r="B65" s="46"/>
      <c r="C65" s="46" t="s">
        <v>32</v>
      </c>
      <c r="D65" s="47" t="s">
        <v>220</v>
      </c>
      <c r="E65" s="48">
        <v>20000</v>
      </c>
      <c r="F65" s="48"/>
      <c r="G65" s="48"/>
      <c r="H65" s="49">
        <f t="shared" si="10"/>
        <v>20000</v>
      </c>
      <c r="I65" s="50">
        <f t="shared" si="11"/>
        <v>20000</v>
      </c>
      <c r="J65" s="50"/>
    </row>
    <row r="66" spans="1:10" s="251" customFormat="1">
      <c r="A66" s="46"/>
      <c r="B66" s="46"/>
      <c r="C66" s="46" t="s">
        <v>123</v>
      </c>
      <c r="D66" s="47" t="s">
        <v>124</v>
      </c>
      <c r="E66" s="48">
        <v>2000</v>
      </c>
      <c r="F66" s="48"/>
      <c r="G66" s="48"/>
      <c r="H66" s="49">
        <f t="shared" si="10"/>
        <v>2000</v>
      </c>
      <c r="I66" s="50">
        <f t="shared" si="11"/>
        <v>2000</v>
      </c>
      <c r="J66" s="50"/>
    </row>
    <row r="67" spans="1:10" s="182" customFormat="1">
      <c r="A67" s="71" t="s">
        <v>66</v>
      </c>
      <c r="B67" s="71"/>
      <c r="C67" s="71"/>
      <c r="D67" s="72" t="s">
        <v>67</v>
      </c>
      <c r="E67" s="73">
        <f>SUM(E72+E79+E68+E77)</f>
        <v>406656</v>
      </c>
      <c r="F67" s="73"/>
      <c r="G67" s="73"/>
      <c r="H67" s="73">
        <f t="shared" ref="H67:I67" si="12">SUM(H72+H79+H68+H77)</f>
        <v>406656</v>
      </c>
      <c r="I67" s="73">
        <f t="shared" si="12"/>
        <v>406656</v>
      </c>
      <c r="J67" s="44"/>
    </row>
    <row r="68" spans="1:10" s="182" customFormat="1">
      <c r="A68" s="71"/>
      <c r="B68" s="71" t="s">
        <v>106</v>
      </c>
      <c r="C68" s="71"/>
      <c r="D68" s="72" t="s">
        <v>107</v>
      </c>
      <c r="E68" s="73">
        <f>SUM(E69:E71)</f>
        <v>906</v>
      </c>
      <c r="F68" s="73"/>
      <c r="G68" s="73"/>
      <c r="H68" s="74">
        <f t="shared" ref="H68:H78" si="13">SUM(E68+F68+G68)</f>
        <v>906</v>
      </c>
      <c r="I68" s="44">
        <f t="shared" ref="I68:I78" si="14">SUM(F68+G68+H68)</f>
        <v>906</v>
      </c>
      <c r="J68" s="44"/>
    </row>
    <row r="69" spans="1:10" s="78" customFormat="1" ht="25.5">
      <c r="A69" s="75"/>
      <c r="B69" s="75"/>
      <c r="C69" s="75" t="s">
        <v>265</v>
      </c>
      <c r="D69" s="237" t="s">
        <v>266</v>
      </c>
      <c r="E69" s="76">
        <v>26</v>
      </c>
      <c r="F69" s="76"/>
      <c r="G69" s="76"/>
      <c r="H69" s="79">
        <f t="shared" si="13"/>
        <v>26</v>
      </c>
      <c r="I69" s="77">
        <f t="shared" si="14"/>
        <v>26</v>
      </c>
      <c r="J69" s="44"/>
    </row>
    <row r="70" spans="1:10">
      <c r="A70" s="46"/>
      <c r="B70" s="46"/>
      <c r="C70" s="46" t="s">
        <v>9</v>
      </c>
      <c r="D70" s="47" t="s">
        <v>10</v>
      </c>
      <c r="E70" s="54">
        <v>80</v>
      </c>
      <c r="F70" s="48"/>
      <c r="G70" s="48"/>
      <c r="H70" s="49">
        <f t="shared" si="13"/>
        <v>80</v>
      </c>
      <c r="I70" s="50">
        <f t="shared" si="14"/>
        <v>80</v>
      </c>
      <c r="J70" s="50"/>
    </row>
    <row r="71" spans="1:10" s="127" customFormat="1">
      <c r="A71" s="163"/>
      <c r="B71" s="163"/>
      <c r="C71" s="163" t="s">
        <v>123</v>
      </c>
      <c r="D71" s="126" t="s">
        <v>124</v>
      </c>
      <c r="E71" s="117">
        <v>800</v>
      </c>
      <c r="F71" s="117"/>
      <c r="G71" s="117"/>
      <c r="H71" s="49">
        <f t="shared" si="13"/>
        <v>800</v>
      </c>
      <c r="I71" s="49">
        <f t="shared" si="14"/>
        <v>800</v>
      </c>
      <c r="J71" s="49"/>
    </row>
    <row r="72" spans="1:10" s="84" customFormat="1">
      <c r="A72" s="125"/>
      <c r="B72" s="125" t="s">
        <v>68</v>
      </c>
      <c r="C72" s="125"/>
      <c r="D72" s="171" t="s">
        <v>69</v>
      </c>
      <c r="E72" s="108">
        <f>SUM(E73:E76)</f>
        <v>262250</v>
      </c>
      <c r="F72" s="108"/>
      <c r="G72" s="108"/>
      <c r="H72" s="74">
        <f t="shared" si="13"/>
        <v>262250</v>
      </c>
      <c r="I72" s="74">
        <f>SUM(I73:I76)</f>
        <v>262250</v>
      </c>
      <c r="J72" s="74"/>
    </row>
    <row r="73" spans="1:10" s="162" customFormat="1" ht="25.5">
      <c r="A73" s="161"/>
      <c r="B73" s="161"/>
      <c r="C73" s="161" t="s">
        <v>253</v>
      </c>
      <c r="D73" s="192" t="s">
        <v>255</v>
      </c>
      <c r="E73" s="160">
        <v>42000</v>
      </c>
      <c r="F73" s="160"/>
      <c r="G73" s="160"/>
      <c r="H73" s="79">
        <f t="shared" si="13"/>
        <v>42000</v>
      </c>
      <c r="I73" s="79">
        <f t="shared" si="14"/>
        <v>42000</v>
      </c>
      <c r="J73" s="79"/>
    </row>
    <row r="74" spans="1:10" s="84" customFormat="1" ht="51">
      <c r="A74" s="163"/>
      <c r="B74" s="163"/>
      <c r="C74" s="163" t="s">
        <v>254</v>
      </c>
      <c r="D74" s="126" t="s">
        <v>256</v>
      </c>
      <c r="E74" s="117">
        <v>140000</v>
      </c>
      <c r="F74" s="117"/>
      <c r="G74" s="117"/>
      <c r="H74" s="49">
        <f>SUM(E74:G74)</f>
        <v>140000</v>
      </c>
      <c r="I74" s="49">
        <v>140000</v>
      </c>
      <c r="J74" s="74"/>
    </row>
    <row r="75" spans="1:10" s="84" customFormat="1">
      <c r="A75" s="163"/>
      <c r="B75" s="163"/>
      <c r="C75" s="163" t="s">
        <v>12</v>
      </c>
      <c r="D75" s="126" t="s">
        <v>13</v>
      </c>
      <c r="E75" s="117">
        <v>80000</v>
      </c>
      <c r="F75" s="117"/>
      <c r="G75" s="117"/>
      <c r="H75" s="49">
        <f>SUM(E75:G75)</f>
        <v>80000</v>
      </c>
      <c r="I75" s="49">
        <f t="shared" si="14"/>
        <v>80000</v>
      </c>
      <c r="J75" s="74"/>
    </row>
    <row r="76" spans="1:10" s="84" customFormat="1">
      <c r="A76" s="163"/>
      <c r="B76" s="163"/>
      <c r="C76" s="163" t="s">
        <v>123</v>
      </c>
      <c r="D76" s="126" t="s">
        <v>124</v>
      </c>
      <c r="E76" s="117">
        <v>250</v>
      </c>
      <c r="F76" s="117"/>
      <c r="G76" s="117"/>
      <c r="H76" s="49">
        <f t="shared" si="13"/>
        <v>250</v>
      </c>
      <c r="I76" s="49">
        <f t="shared" si="14"/>
        <v>250</v>
      </c>
      <c r="J76" s="74"/>
    </row>
    <row r="77" spans="1:10" s="166" customFormat="1">
      <c r="A77" s="236"/>
      <c r="B77" s="236" t="s">
        <v>359</v>
      </c>
      <c r="C77" s="236"/>
      <c r="D77" s="238" t="s">
        <v>361</v>
      </c>
      <c r="E77" s="123">
        <f>E78</f>
        <v>85000</v>
      </c>
      <c r="F77" s="123"/>
      <c r="G77" s="123"/>
      <c r="H77" s="115">
        <f t="shared" si="13"/>
        <v>85000</v>
      </c>
      <c r="I77" s="115">
        <f t="shared" si="14"/>
        <v>85000</v>
      </c>
      <c r="J77" s="115"/>
    </row>
    <row r="78" spans="1:10" s="84" customFormat="1">
      <c r="A78" s="163"/>
      <c r="B78" s="163"/>
      <c r="C78" s="163" t="s">
        <v>12</v>
      </c>
      <c r="D78" s="126" t="s">
        <v>360</v>
      </c>
      <c r="E78" s="117">
        <v>85000</v>
      </c>
      <c r="F78" s="117"/>
      <c r="G78" s="117"/>
      <c r="H78" s="49">
        <f t="shared" si="13"/>
        <v>85000</v>
      </c>
      <c r="I78" s="49">
        <f t="shared" si="14"/>
        <v>85000</v>
      </c>
      <c r="J78" s="74"/>
    </row>
    <row r="79" spans="1:10" s="182" customFormat="1">
      <c r="A79" s="71"/>
      <c r="B79" s="71" t="s">
        <v>115</v>
      </c>
      <c r="C79" s="71"/>
      <c r="D79" s="72" t="s">
        <v>11</v>
      </c>
      <c r="E79" s="73">
        <f>SUM(E80:E82)</f>
        <v>58500</v>
      </c>
      <c r="F79" s="73"/>
      <c r="G79" s="73"/>
      <c r="H79" s="73">
        <f>SUM(H80:H82)</f>
        <v>58500</v>
      </c>
      <c r="I79" s="73">
        <f>SUM(I80:I82)</f>
        <v>58500</v>
      </c>
      <c r="J79" s="73"/>
    </row>
    <row r="80" spans="1:10" s="162" customFormat="1" ht="76.5">
      <c r="A80" s="161"/>
      <c r="B80" s="161"/>
      <c r="C80" s="161" t="s">
        <v>24</v>
      </c>
      <c r="D80" s="47" t="s">
        <v>219</v>
      </c>
      <c r="E80" s="160">
        <v>23500</v>
      </c>
      <c r="F80" s="160"/>
      <c r="G80" s="160"/>
      <c r="H80" s="160">
        <f>SUM(E80:G80)</f>
        <v>23500</v>
      </c>
      <c r="I80" s="160">
        <f>SUM(H80)</f>
        <v>23500</v>
      </c>
      <c r="J80" s="79"/>
    </row>
    <row r="81" spans="1:10" s="162" customFormat="1" ht="18.75" customHeight="1">
      <c r="A81" s="161"/>
      <c r="B81" s="161"/>
      <c r="C81" s="273" t="s">
        <v>123</v>
      </c>
      <c r="D81" s="126" t="s">
        <v>124</v>
      </c>
      <c r="E81" s="160">
        <v>3500</v>
      </c>
      <c r="F81" s="160"/>
      <c r="G81" s="160"/>
      <c r="H81" s="160">
        <f>SUM(E81:G81)</f>
        <v>3500</v>
      </c>
      <c r="I81" s="160">
        <v>3500</v>
      </c>
      <c r="J81" s="79"/>
    </row>
    <row r="82" spans="1:10" s="127" customFormat="1" ht="56.25" customHeight="1">
      <c r="A82" s="163"/>
      <c r="B82" s="163"/>
      <c r="C82" s="163" t="s">
        <v>276</v>
      </c>
      <c r="D82" s="275" t="s">
        <v>308</v>
      </c>
      <c r="E82" s="117">
        <v>31500</v>
      </c>
      <c r="F82" s="117"/>
      <c r="G82" s="117"/>
      <c r="H82" s="49">
        <f t="shared" ref="H82" si="15">SUM(E82+F82+G82)</f>
        <v>31500</v>
      </c>
      <c r="I82" s="49">
        <f t="shared" ref="I82" si="16">SUM(F82+G82+H82)</f>
        <v>31500</v>
      </c>
      <c r="J82" s="49"/>
    </row>
    <row r="83" spans="1:10" s="182" customFormat="1">
      <c r="A83" s="71" t="s">
        <v>70</v>
      </c>
      <c r="B83" s="71"/>
      <c r="C83" s="71"/>
      <c r="D83" s="72" t="s">
        <v>71</v>
      </c>
      <c r="E83" s="73">
        <f>E84</f>
        <v>55000</v>
      </c>
      <c r="F83" s="73"/>
      <c r="G83" s="73"/>
      <c r="H83" s="74">
        <f t="shared" ref="H83:I85" si="17">SUM(E83+F83+G83)</f>
        <v>55000</v>
      </c>
      <c r="I83" s="44">
        <f t="shared" si="17"/>
        <v>55000</v>
      </c>
      <c r="J83" s="44"/>
    </row>
    <row r="84" spans="1:10" s="182" customFormat="1">
      <c r="A84" s="71"/>
      <c r="B84" s="71" t="s">
        <v>72</v>
      </c>
      <c r="C84" s="71"/>
      <c r="D84" s="72" t="s">
        <v>73</v>
      </c>
      <c r="E84" s="73">
        <f>E85</f>
        <v>55000</v>
      </c>
      <c r="F84" s="73"/>
      <c r="G84" s="73"/>
      <c r="H84" s="74">
        <f t="shared" si="17"/>
        <v>55000</v>
      </c>
      <c r="I84" s="44">
        <f t="shared" si="17"/>
        <v>55000</v>
      </c>
      <c r="J84" s="44"/>
    </row>
    <row r="85" spans="1:10" ht="31.5" customHeight="1">
      <c r="A85" s="46"/>
      <c r="B85" s="46"/>
      <c r="C85" s="46" t="s">
        <v>74</v>
      </c>
      <c r="D85" s="47" t="s">
        <v>231</v>
      </c>
      <c r="E85" s="117">
        <v>55000</v>
      </c>
      <c r="F85" s="48"/>
      <c r="G85" s="48"/>
      <c r="H85" s="49">
        <f t="shared" si="17"/>
        <v>55000</v>
      </c>
      <c r="I85" s="50">
        <f t="shared" si="17"/>
        <v>55000</v>
      </c>
      <c r="J85" s="50"/>
    </row>
    <row r="86" spans="1:10" s="182" customFormat="1">
      <c r="A86" s="71" t="s">
        <v>75</v>
      </c>
      <c r="B86" s="71"/>
      <c r="C86" s="71"/>
      <c r="D86" s="72" t="s">
        <v>76</v>
      </c>
      <c r="E86" s="73">
        <f t="shared" ref="E86:J86" si="18">SUM(E100+E97+E95+E93+E89+E107+E103+E87+E105)</f>
        <v>1031625</v>
      </c>
      <c r="F86" s="73">
        <f t="shared" si="18"/>
        <v>630900</v>
      </c>
      <c r="G86" s="73">
        <f t="shared" si="18"/>
        <v>0</v>
      </c>
      <c r="H86" s="73">
        <f t="shared" si="18"/>
        <v>1662525</v>
      </c>
      <c r="I86" s="73">
        <f t="shared" si="18"/>
        <v>990146</v>
      </c>
      <c r="J86" s="73">
        <f t="shared" si="18"/>
        <v>672379</v>
      </c>
    </row>
    <row r="87" spans="1:10" s="122" customFormat="1">
      <c r="A87" s="118"/>
      <c r="B87" s="118" t="s">
        <v>207</v>
      </c>
      <c r="C87" s="118"/>
      <c r="D87" s="119" t="s">
        <v>94</v>
      </c>
      <c r="E87" s="120">
        <f>E88</f>
        <v>29100</v>
      </c>
      <c r="F87" s="120"/>
      <c r="G87" s="120"/>
      <c r="H87" s="120">
        <f>H88</f>
        <v>29100</v>
      </c>
      <c r="I87" s="120">
        <f>I88</f>
        <v>29100</v>
      </c>
      <c r="J87" s="121"/>
    </row>
    <row r="88" spans="1:10" s="78" customFormat="1">
      <c r="A88" s="75"/>
      <c r="B88" s="75"/>
      <c r="C88" s="75" t="s">
        <v>123</v>
      </c>
      <c r="D88" s="124" t="s">
        <v>124</v>
      </c>
      <c r="E88" s="160">
        <v>29100</v>
      </c>
      <c r="F88" s="160"/>
      <c r="G88" s="160"/>
      <c r="H88" s="160">
        <f>SUM(E88:G88)</f>
        <v>29100</v>
      </c>
      <c r="I88" s="160">
        <f>SUM(H88)</f>
        <v>29100</v>
      </c>
      <c r="J88" s="77"/>
    </row>
    <row r="89" spans="1:10" s="182" customFormat="1" ht="18" customHeight="1">
      <c r="A89" s="71"/>
      <c r="B89" s="71" t="s">
        <v>77</v>
      </c>
      <c r="C89" s="71"/>
      <c r="D89" s="72" t="s">
        <v>78</v>
      </c>
      <c r="E89" s="73">
        <f t="shared" ref="E89:J89" si="19">SUM(E90:E92)</f>
        <v>400</v>
      </c>
      <c r="F89" s="73">
        <f t="shared" si="19"/>
        <v>630900</v>
      </c>
      <c r="G89" s="73">
        <f t="shared" si="19"/>
        <v>0</v>
      </c>
      <c r="H89" s="73">
        <f t="shared" si="19"/>
        <v>631300</v>
      </c>
      <c r="I89" s="73">
        <f t="shared" si="19"/>
        <v>631300</v>
      </c>
      <c r="J89" s="44">
        <f t="shared" si="19"/>
        <v>0</v>
      </c>
    </row>
    <row r="90" spans="1:10" s="78" customFormat="1" ht="12.75" customHeight="1">
      <c r="A90" s="75"/>
      <c r="B90" s="75"/>
      <c r="C90" s="75" t="s">
        <v>123</v>
      </c>
      <c r="D90" s="124" t="s">
        <v>124</v>
      </c>
      <c r="E90" s="160">
        <v>100</v>
      </c>
      <c r="F90" s="76"/>
      <c r="G90" s="76"/>
      <c r="H90" s="79">
        <f>SUM(E90+F90+G90)</f>
        <v>100</v>
      </c>
      <c r="I90" s="77">
        <f>SUM(F90+G90+H90)</f>
        <v>100</v>
      </c>
      <c r="J90" s="77"/>
    </row>
    <row r="91" spans="1:10" ht="53.25" customHeight="1">
      <c r="A91" s="46"/>
      <c r="B91" s="46"/>
      <c r="C91" s="46" t="s">
        <v>30</v>
      </c>
      <c r="D91" s="47" t="s">
        <v>229</v>
      </c>
      <c r="E91" s="48"/>
      <c r="F91" s="48">
        <v>630900</v>
      </c>
      <c r="G91" s="48"/>
      <c r="H91" s="49">
        <f>SUM(E91+F91+G91)</f>
        <v>630900</v>
      </c>
      <c r="I91" s="50">
        <f>H91</f>
        <v>630900</v>
      </c>
      <c r="J91" s="50"/>
    </row>
    <row r="92" spans="1:10" s="56" customFormat="1" ht="53.25" customHeight="1">
      <c r="A92" s="52"/>
      <c r="B92" s="52"/>
      <c r="C92" s="52" t="s">
        <v>31</v>
      </c>
      <c r="D92" s="47" t="s">
        <v>230</v>
      </c>
      <c r="E92" s="54">
        <v>300</v>
      </c>
      <c r="F92" s="54"/>
      <c r="G92" s="54"/>
      <c r="H92" s="55">
        <f>SUM(E92+F92+G92)</f>
        <v>300</v>
      </c>
      <c r="I92" s="55">
        <f>H92</f>
        <v>300</v>
      </c>
      <c r="J92" s="55"/>
    </row>
    <row r="93" spans="1:10" ht="81" customHeight="1">
      <c r="A93" s="46"/>
      <c r="B93" s="71" t="s">
        <v>79</v>
      </c>
      <c r="C93" s="71"/>
      <c r="D93" s="72" t="s">
        <v>232</v>
      </c>
      <c r="E93" s="73">
        <f>SUM(E94:E94)</f>
        <v>16057</v>
      </c>
      <c r="F93" s="73">
        <f>SUM(F94:F94)</f>
        <v>0</v>
      </c>
      <c r="G93" s="73"/>
      <c r="H93" s="74">
        <f t="shared" ref="H93:H96" si="20">SUM(E93+F93+G93)</f>
        <v>16057</v>
      </c>
      <c r="I93" s="44">
        <f t="shared" ref="I93:I95" si="21">H93</f>
        <v>16057</v>
      </c>
      <c r="J93" s="50"/>
    </row>
    <row r="94" spans="1:10" ht="43.5" customHeight="1">
      <c r="A94" s="46"/>
      <c r="B94" s="46"/>
      <c r="C94" s="46" t="s">
        <v>92</v>
      </c>
      <c r="D94" s="47" t="s">
        <v>93</v>
      </c>
      <c r="E94" s="48">
        <v>16057</v>
      </c>
      <c r="F94" s="48"/>
      <c r="G94" s="48"/>
      <c r="H94" s="49">
        <f t="shared" si="20"/>
        <v>16057</v>
      </c>
      <c r="I94" s="50">
        <f t="shared" si="21"/>
        <v>16057</v>
      </c>
      <c r="J94" s="50"/>
    </row>
    <row r="95" spans="1:10" s="182" customFormat="1" ht="38.25">
      <c r="A95" s="71"/>
      <c r="B95" s="71" t="s">
        <v>80</v>
      </c>
      <c r="C95" s="71"/>
      <c r="D95" s="72" t="s">
        <v>262</v>
      </c>
      <c r="E95" s="73">
        <f>SUM(E96:E96)</f>
        <v>35663</v>
      </c>
      <c r="F95" s="73"/>
      <c r="G95" s="73"/>
      <c r="H95" s="74">
        <f t="shared" si="20"/>
        <v>35663</v>
      </c>
      <c r="I95" s="44">
        <f t="shared" si="21"/>
        <v>35663</v>
      </c>
      <c r="J95" s="44"/>
    </row>
    <row r="96" spans="1:10" ht="42.75" customHeight="1">
      <c r="A96" s="46"/>
      <c r="B96" s="46"/>
      <c r="C96" s="46" t="s">
        <v>92</v>
      </c>
      <c r="D96" s="47" t="s">
        <v>93</v>
      </c>
      <c r="E96" s="48">
        <v>35663</v>
      </c>
      <c r="F96" s="48"/>
      <c r="G96" s="48"/>
      <c r="H96" s="49">
        <f t="shared" si="20"/>
        <v>35663</v>
      </c>
      <c r="I96" s="50">
        <f t="shared" ref="I96:I130" si="22">SUM(F96+G96+H96)</f>
        <v>35663</v>
      </c>
      <c r="J96" s="50"/>
    </row>
    <row r="97" spans="1:10" s="81" customFormat="1" ht="13.5" customHeight="1">
      <c r="A97" s="112"/>
      <c r="B97" s="112" t="s">
        <v>132</v>
      </c>
      <c r="C97" s="112"/>
      <c r="D97" s="113" t="s">
        <v>133</v>
      </c>
      <c r="E97" s="114">
        <f>SUM(E98:E99)</f>
        <v>142599</v>
      </c>
      <c r="F97" s="114"/>
      <c r="G97" s="114"/>
      <c r="H97" s="123">
        <f>SUM(H98:H99)</f>
        <v>142599</v>
      </c>
      <c r="I97" s="44">
        <f t="shared" si="22"/>
        <v>142599</v>
      </c>
      <c r="J97" s="116"/>
    </row>
    <row r="98" spans="1:10" s="78" customFormat="1" ht="30.75" customHeight="1">
      <c r="A98" s="75"/>
      <c r="B98" s="75"/>
      <c r="C98" s="302" t="s">
        <v>362</v>
      </c>
      <c r="D98" s="237" t="s">
        <v>363</v>
      </c>
      <c r="E98" s="76">
        <v>230</v>
      </c>
      <c r="F98" s="76"/>
      <c r="G98" s="76"/>
      <c r="H98" s="160">
        <f>SUM(E98:G98)</f>
        <v>230</v>
      </c>
      <c r="I98" s="77">
        <f t="shared" si="22"/>
        <v>230</v>
      </c>
      <c r="J98" s="77"/>
    </row>
    <row r="99" spans="1:10" ht="42.75" customHeight="1">
      <c r="A99" s="46"/>
      <c r="B99" s="46"/>
      <c r="C99" s="46" t="s">
        <v>92</v>
      </c>
      <c r="D99" s="47" t="s">
        <v>93</v>
      </c>
      <c r="E99" s="48">
        <v>142369</v>
      </c>
      <c r="F99" s="48"/>
      <c r="G99" s="48"/>
      <c r="H99" s="49">
        <f>SUM(E99:G99)</f>
        <v>142369</v>
      </c>
      <c r="I99" s="50">
        <f t="shared" si="22"/>
        <v>142369</v>
      </c>
      <c r="J99" s="50"/>
    </row>
    <row r="100" spans="1:10" s="182" customFormat="1" ht="15.75" customHeight="1">
      <c r="A100" s="71"/>
      <c r="B100" s="71" t="s">
        <v>81</v>
      </c>
      <c r="C100" s="71"/>
      <c r="D100" s="72" t="s">
        <v>82</v>
      </c>
      <c r="E100" s="73">
        <f>SUM(E101:E102)</f>
        <v>88300</v>
      </c>
      <c r="F100" s="73"/>
      <c r="G100" s="73"/>
      <c r="H100" s="74">
        <f>SUM(H101:H102)</f>
        <v>88300</v>
      </c>
      <c r="I100" s="44">
        <f>SUM(I101:I102)</f>
        <v>88300</v>
      </c>
      <c r="J100" s="44"/>
    </row>
    <row r="101" spans="1:10" s="78" customFormat="1" ht="22.5" customHeight="1">
      <c r="A101" s="75"/>
      <c r="B101" s="75"/>
      <c r="C101" s="75" t="s">
        <v>123</v>
      </c>
      <c r="D101" s="124" t="s">
        <v>124</v>
      </c>
      <c r="E101" s="76">
        <v>100</v>
      </c>
      <c r="F101" s="76"/>
      <c r="G101" s="76"/>
      <c r="H101" s="79">
        <f t="shared" ref="H101:H107" si="23">SUM(E101+F101+G101)</f>
        <v>100</v>
      </c>
      <c r="I101" s="77">
        <f t="shared" si="22"/>
        <v>100</v>
      </c>
      <c r="J101" s="77"/>
    </row>
    <row r="102" spans="1:10" ht="48" customHeight="1">
      <c r="A102" s="46"/>
      <c r="B102" s="46"/>
      <c r="C102" s="46" t="s">
        <v>92</v>
      </c>
      <c r="D102" s="47" t="s">
        <v>93</v>
      </c>
      <c r="E102" s="48">
        <v>88200</v>
      </c>
      <c r="F102" s="48"/>
      <c r="G102" s="48"/>
      <c r="H102" s="49">
        <f t="shared" si="23"/>
        <v>88200</v>
      </c>
      <c r="I102" s="50">
        <f t="shared" si="22"/>
        <v>88200</v>
      </c>
      <c r="J102" s="50"/>
    </row>
    <row r="103" spans="1:10" s="81" customFormat="1" ht="25.5" customHeight="1">
      <c r="A103" s="112"/>
      <c r="B103" s="112" t="s">
        <v>204</v>
      </c>
      <c r="C103" s="112"/>
      <c r="D103" s="113" t="s">
        <v>203</v>
      </c>
      <c r="E103" s="114">
        <f>SUM(E104:E104)</f>
        <v>6300</v>
      </c>
      <c r="F103" s="114"/>
      <c r="G103" s="114"/>
      <c r="H103" s="115">
        <f t="shared" si="23"/>
        <v>6300</v>
      </c>
      <c r="I103" s="116">
        <f t="shared" si="22"/>
        <v>6300</v>
      </c>
      <c r="J103" s="116"/>
    </row>
    <row r="104" spans="1:10" s="127" customFormat="1" ht="15" customHeight="1">
      <c r="A104" s="163"/>
      <c r="B104" s="163"/>
      <c r="C104" s="163" t="s">
        <v>12</v>
      </c>
      <c r="D104" s="126" t="s">
        <v>13</v>
      </c>
      <c r="E104" s="117">
        <v>6300</v>
      </c>
      <c r="F104" s="117"/>
      <c r="G104" s="117"/>
      <c r="H104" s="49">
        <f t="shared" si="23"/>
        <v>6300</v>
      </c>
      <c r="I104" s="49">
        <f t="shared" si="22"/>
        <v>6300</v>
      </c>
      <c r="J104" s="49"/>
    </row>
    <row r="105" spans="1:10" s="166" customFormat="1" ht="15" customHeight="1">
      <c r="A105" s="236"/>
      <c r="B105" s="236" t="s">
        <v>240</v>
      </c>
      <c r="C105" s="236"/>
      <c r="D105" s="238" t="s">
        <v>247</v>
      </c>
      <c r="E105" s="123">
        <f>E106</f>
        <v>36827</v>
      </c>
      <c r="F105" s="123"/>
      <c r="G105" s="123"/>
      <c r="H105" s="115">
        <f t="shared" si="23"/>
        <v>36827</v>
      </c>
      <c r="I105" s="115">
        <f t="shared" si="22"/>
        <v>36827</v>
      </c>
      <c r="J105" s="115"/>
    </row>
    <row r="106" spans="1:10" s="127" customFormat="1" ht="42.75" customHeight="1">
      <c r="A106" s="163"/>
      <c r="B106" s="163"/>
      <c r="C106" s="163" t="s">
        <v>92</v>
      </c>
      <c r="D106" s="47" t="s">
        <v>93</v>
      </c>
      <c r="E106" s="117">
        <v>36827</v>
      </c>
      <c r="F106" s="117"/>
      <c r="G106" s="117"/>
      <c r="H106" s="49">
        <f t="shared" si="23"/>
        <v>36827</v>
      </c>
      <c r="I106" s="49">
        <f t="shared" si="22"/>
        <v>36827</v>
      </c>
      <c r="J106" s="49"/>
    </row>
    <row r="107" spans="1:10" s="81" customFormat="1" ht="14.25" customHeight="1">
      <c r="A107" s="112"/>
      <c r="B107" s="112" t="s">
        <v>198</v>
      </c>
      <c r="C107" s="112"/>
      <c r="D107" s="113" t="s">
        <v>11</v>
      </c>
      <c r="E107" s="114">
        <f>SUM(E108:E109)</f>
        <v>676379</v>
      </c>
      <c r="F107" s="114"/>
      <c r="G107" s="114"/>
      <c r="H107" s="115">
        <f t="shared" si="23"/>
        <v>676379</v>
      </c>
      <c r="I107" s="116">
        <f>I108</f>
        <v>4000</v>
      </c>
      <c r="J107" s="116">
        <f>SUM(J108:J109)</f>
        <v>672379</v>
      </c>
    </row>
    <row r="108" spans="1:10" s="162" customFormat="1" ht="14.25" customHeight="1">
      <c r="A108" s="161"/>
      <c r="B108" s="161"/>
      <c r="C108" s="161" t="s">
        <v>123</v>
      </c>
      <c r="D108" s="192" t="s">
        <v>124</v>
      </c>
      <c r="E108" s="160">
        <v>4000</v>
      </c>
      <c r="F108" s="160"/>
      <c r="G108" s="160"/>
      <c r="H108" s="79">
        <f>SUM(E108:G108)</f>
        <v>4000</v>
      </c>
      <c r="I108" s="79">
        <f t="shared" si="22"/>
        <v>4000</v>
      </c>
      <c r="J108" s="79"/>
    </row>
    <row r="109" spans="1:10" s="127" customFormat="1" ht="96" customHeight="1">
      <c r="A109" s="163"/>
      <c r="B109" s="163"/>
      <c r="C109" s="163" t="s">
        <v>306</v>
      </c>
      <c r="D109" s="274" t="s">
        <v>307</v>
      </c>
      <c r="E109" s="117">
        <v>672379</v>
      </c>
      <c r="F109" s="117"/>
      <c r="G109" s="117"/>
      <c r="H109" s="49">
        <f>SUM(E109:G109)</f>
        <v>672379</v>
      </c>
      <c r="I109" s="49"/>
      <c r="J109" s="49">
        <f>SUM(H109)</f>
        <v>672379</v>
      </c>
    </row>
    <row r="110" spans="1:10" s="81" customFormat="1" ht="16.5" customHeight="1">
      <c r="A110" s="112" t="s">
        <v>238</v>
      </c>
      <c r="B110" s="112"/>
      <c r="C110" s="112"/>
      <c r="D110" s="113" t="s">
        <v>242</v>
      </c>
      <c r="E110" s="114">
        <f>SUM(E115+E111)</f>
        <v>10050</v>
      </c>
      <c r="F110" s="114">
        <f>SUM(F111+F115+F120+F122)</f>
        <v>7157396</v>
      </c>
      <c r="G110" s="114">
        <f>SUM(G111+G115+G120+G122)</f>
        <v>0</v>
      </c>
      <c r="H110" s="114">
        <f>SUM(H111+H115+H120+H122)</f>
        <v>7167446</v>
      </c>
      <c r="I110" s="114">
        <f>SUM(I111+I115+I120+I122)</f>
        <v>7167446</v>
      </c>
      <c r="J110" s="116"/>
    </row>
    <row r="111" spans="1:10" s="81" customFormat="1" ht="16.5" customHeight="1">
      <c r="A111" s="112"/>
      <c r="B111" s="112" t="s">
        <v>241</v>
      </c>
      <c r="C111" s="112"/>
      <c r="D111" s="113" t="s">
        <v>243</v>
      </c>
      <c r="E111" s="114">
        <f>SUM(E112:E114)</f>
        <v>4050</v>
      </c>
      <c r="F111" s="114">
        <f>F114</f>
        <v>5415752</v>
      </c>
      <c r="G111" s="114"/>
      <c r="H111" s="115">
        <f>SUM(H112:H114)</f>
        <v>5419802</v>
      </c>
      <c r="I111" s="115">
        <f t="shared" ref="I111:I114" si="24">SUM(H111)</f>
        <v>5419802</v>
      </c>
      <c r="J111" s="116"/>
    </row>
    <row r="112" spans="1:10" s="78" customFormat="1" ht="16.5" customHeight="1">
      <c r="A112" s="75"/>
      <c r="B112" s="75"/>
      <c r="C112" s="75" t="s">
        <v>32</v>
      </c>
      <c r="D112" s="237" t="s">
        <v>364</v>
      </c>
      <c r="E112" s="76">
        <v>50</v>
      </c>
      <c r="F112" s="76"/>
      <c r="G112" s="76"/>
      <c r="H112" s="79">
        <f t="shared" ref="H112:H114" si="25">SUM(E112:G112)</f>
        <v>50</v>
      </c>
      <c r="I112" s="79">
        <f t="shared" si="24"/>
        <v>50</v>
      </c>
      <c r="J112" s="77"/>
    </row>
    <row r="113" spans="1:10" s="78" customFormat="1" ht="30" customHeight="1">
      <c r="A113" s="75"/>
      <c r="B113" s="75"/>
      <c r="C113" s="75" t="s">
        <v>362</v>
      </c>
      <c r="D113" s="237" t="s">
        <v>363</v>
      </c>
      <c r="E113" s="76">
        <v>4000</v>
      </c>
      <c r="F113" s="76"/>
      <c r="G113" s="76"/>
      <c r="H113" s="79">
        <f t="shared" si="25"/>
        <v>4000</v>
      </c>
      <c r="I113" s="79">
        <f t="shared" si="24"/>
        <v>4000</v>
      </c>
      <c r="J113" s="77"/>
    </row>
    <row r="114" spans="1:10" s="78" customFormat="1" ht="42" customHeight="1">
      <c r="A114" s="75"/>
      <c r="B114" s="75"/>
      <c r="C114" s="75" t="s">
        <v>244</v>
      </c>
      <c r="D114" s="237" t="s">
        <v>245</v>
      </c>
      <c r="E114" s="76"/>
      <c r="F114" s="76">
        <v>5415752</v>
      </c>
      <c r="G114" s="76"/>
      <c r="H114" s="79">
        <f t="shared" si="25"/>
        <v>5415752</v>
      </c>
      <c r="I114" s="79">
        <f t="shared" si="24"/>
        <v>5415752</v>
      </c>
      <c r="J114" s="77"/>
    </row>
    <row r="115" spans="1:10" s="81" customFormat="1" ht="66" customHeight="1">
      <c r="A115" s="112"/>
      <c r="B115" s="112" t="s">
        <v>239</v>
      </c>
      <c r="C115" s="112"/>
      <c r="D115" s="113" t="s">
        <v>246</v>
      </c>
      <c r="E115" s="114">
        <f>SUM(E116:E119)</f>
        <v>6000</v>
      </c>
      <c r="F115" s="114">
        <f>F118</f>
        <v>1553061</v>
      </c>
      <c r="G115" s="114"/>
      <c r="H115" s="115">
        <f t="shared" ref="H115:H123" si="26">SUM(E115:G115)</f>
        <v>1559061</v>
      </c>
      <c r="I115" s="115">
        <f t="shared" ref="I115:I123" si="27">SUM(H115)</f>
        <v>1559061</v>
      </c>
      <c r="J115" s="116"/>
    </row>
    <row r="116" spans="1:10" s="78" customFormat="1" ht="16.5" customHeight="1">
      <c r="A116" s="75"/>
      <c r="B116" s="75"/>
      <c r="C116" s="75" t="s">
        <v>32</v>
      </c>
      <c r="D116" s="237" t="s">
        <v>364</v>
      </c>
      <c r="E116" s="76">
        <v>30</v>
      </c>
      <c r="F116" s="76"/>
      <c r="G116" s="76"/>
      <c r="H116" s="79">
        <f t="shared" ref="H116:H117" si="28">SUM(E116:G116)</f>
        <v>30</v>
      </c>
      <c r="I116" s="79">
        <f t="shared" si="27"/>
        <v>30</v>
      </c>
      <c r="J116" s="77"/>
    </row>
    <row r="117" spans="1:10" s="78" customFormat="1" ht="30" customHeight="1">
      <c r="A117" s="75"/>
      <c r="B117" s="75"/>
      <c r="C117" s="75" t="s">
        <v>362</v>
      </c>
      <c r="D117" s="237" t="s">
        <v>363</v>
      </c>
      <c r="E117" s="76">
        <v>970</v>
      </c>
      <c r="F117" s="76"/>
      <c r="G117" s="76"/>
      <c r="H117" s="79">
        <f t="shared" si="28"/>
        <v>970</v>
      </c>
      <c r="I117" s="79">
        <f t="shared" si="27"/>
        <v>970</v>
      </c>
      <c r="J117" s="77"/>
    </row>
    <row r="118" spans="1:10" s="235" customFormat="1" ht="62.25" customHeight="1">
      <c r="A118" s="46"/>
      <c r="B118" s="46"/>
      <c r="C118" s="46" t="s">
        <v>30</v>
      </c>
      <c r="D118" s="47" t="s">
        <v>229</v>
      </c>
      <c r="E118" s="48"/>
      <c r="F118" s="48">
        <v>1553061</v>
      </c>
      <c r="G118" s="76"/>
      <c r="H118" s="79">
        <f t="shared" si="26"/>
        <v>1553061</v>
      </c>
      <c r="I118" s="79">
        <f t="shared" si="27"/>
        <v>1553061</v>
      </c>
      <c r="J118" s="77"/>
    </row>
    <row r="119" spans="1:10" s="235" customFormat="1" ht="53.25" customHeight="1">
      <c r="A119" s="46"/>
      <c r="B119" s="46"/>
      <c r="C119" s="46" t="s">
        <v>31</v>
      </c>
      <c r="D119" s="47" t="s">
        <v>230</v>
      </c>
      <c r="E119" s="48">
        <v>5000</v>
      </c>
      <c r="F119" s="48"/>
      <c r="G119" s="76"/>
      <c r="H119" s="79">
        <f t="shared" si="26"/>
        <v>5000</v>
      </c>
      <c r="I119" s="79">
        <f t="shared" si="27"/>
        <v>5000</v>
      </c>
      <c r="J119" s="77"/>
    </row>
    <row r="120" spans="1:10" s="81" customFormat="1" ht="19.5" customHeight="1">
      <c r="A120" s="112"/>
      <c r="B120" s="112" t="s">
        <v>271</v>
      </c>
      <c r="C120" s="112"/>
      <c r="D120" s="113" t="s">
        <v>272</v>
      </c>
      <c r="E120" s="114"/>
      <c r="F120" s="114">
        <f>F121</f>
        <v>179547</v>
      </c>
      <c r="G120" s="114"/>
      <c r="H120" s="115">
        <f t="shared" si="26"/>
        <v>179547</v>
      </c>
      <c r="I120" s="115">
        <f t="shared" si="27"/>
        <v>179547</v>
      </c>
      <c r="J120" s="116"/>
    </row>
    <row r="121" spans="1:10" s="270" customFormat="1" ht="61.5" customHeight="1">
      <c r="A121" s="46"/>
      <c r="B121" s="46"/>
      <c r="C121" s="46" t="s">
        <v>30</v>
      </c>
      <c r="D121" s="47" t="s">
        <v>229</v>
      </c>
      <c r="E121" s="48"/>
      <c r="F121" s="48">
        <v>179547</v>
      </c>
      <c r="G121" s="76"/>
      <c r="H121" s="79">
        <f t="shared" si="26"/>
        <v>179547</v>
      </c>
      <c r="I121" s="79">
        <f t="shared" si="27"/>
        <v>179547</v>
      </c>
      <c r="J121" s="77"/>
    </row>
    <row r="122" spans="1:10" s="81" customFormat="1" ht="120" customHeight="1">
      <c r="A122" s="112"/>
      <c r="B122" s="112" t="s">
        <v>273</v>
      </c>
      <c r="C122" s="112"/>
      <c r="D122" s="113" t="s">
        <v>274</v>
      </c>
      <c r="E122" s="114"/>
      <c r="F122" s="114">
        <f>F123</f>
        <v>9036</v>
      </c>
      <c r="G122" s="114"/>
      <c r="H122" s="115">
        <f t="shared" si="26"/>
        <v>9036</v>
      </c>
      <c r="I122" s="115">
        <f t="shared" si="27"/>
        <v>9036</v>
      </c>
      <c r="J122" s="116"/>
    </row>
    <row r="123" spans="1:10" s="270" customFormat="1" ht="63" customHeight="1">
      <c r="A123" s="46"/>
      <c r="B123" s="46"/>
      <c r="C123" s="46" t="s">
        <v>30</v>
      </c>
      <c r="D123" s="47" t="s">
        <v>229</v>
      </c>
      <c r="E123" s="48"/>
      <c r="F123" s="48">
        <v>9036</v>
      </c>
      <c r="G123" s="76"/>
      <c r="H123" s="79">
        <f t="shared" si="26"/>
        <v>9036</v>
      </c>
      <c r="I123" s="79">
        <f t="shared" si="27"/>
        <v>9036</v>
      </c>
      <c r="J123" s="77"/>
    </row>
    <row r="124" spans="1:10" s="182" customFormat="1" ht="27.75" customHeight="1">
      <c r="A124" s="71" t="s">
        <v>157</v>
      </c>
      <c r="B124" s="71"/>
      <c r="C124" s="71"/>
      <c r="D124" s="72" t="s">
        <v>87</v>
      </c>
      <c r="E124" s="73">
        <f>SUM(E125+E129+E131)</f>
        <v>697730</v>
      </c>
      <c r="F124" s="73"/>
      <c r="G124" s="73"/>
      <c r="H124" s="74">
        <f>SUM(E124+F124+G124)</f>
        <v>697730</v>
      </c>
      <c r="I124" s="44">
        <f>SUM(I125+I129+I131)</f>
        <v>697730</v>
      </c>
      <c r="J124" s="44">
        <f>SUM(J131+J129+J125)</f>
        <v>0</v>
      </c>
    </row>
    <row r="125" spans="1:10" s="182" customFormat="1" ht="18" customHeight="1">
      <c r="A125" s="71"/>
      <c r="B125" s="71" t="s">
        <v>211</v>
      </c>
      <c r="C125" s="71"/>
      <c r="D125" s="72" t="s">
        <v>185</v>
      </c>
      <c r="E125" s="73">
        <f>SUM(E126:E128)</f>
        <v>691600</v>
      </c>
      <c r="F125" s="73"/>
      <c r="G125" s="73"/>
      <c r="H125" s="74">
        <f t="shared" ref="H125:H128" si="29">SUM(E125+F125+G125)</f>
        <v>691600</v>
      </c>
      <c r="I125" s="44">
        <f t="shared" si="22"/>
        <v>691600</v>
      </c>
      <c r="J125" s="44"/>
    </row>
    <row r="126" spans="1:10" s="78" customFormat="1" ht="47.25" customHeight="1">
      <c r="A126" s="75"/>
      <c r="B126" s="75"/>
      <c r="C126" s="75" t="s">
        <v>120</v>
      </c>
      <c r="D126" s="124" t="s">
        <v>215</v>
      </c>
      <c r="E126" s="76">
        <v>690000</v>
      </c>
      <c r="F126" s="76"/>
      <c r="G126" s="76"/>
      <c r="H126" s="79">
        <f t="shared" si="29"/>
        <v>690000</v>
      </c>
      <c r="I126" s="77">
        <f t="shared" si="22"/>
        <v>690000</v>
      </c>
      <c r="J126" s="77"/>
    </row>
    <row r="127" spans="1:10" s="78" customFormat="1" ht="31.5" customHeight="1">
      <c r="A127" s="75"/>
      <c r="B127" s="75"/>
      <c r="C127" s="252" t="s">
        <v>263</v>
      </c>
      <c r="D127" s="47" t="s">
        <v>264</v>
      </c>
      <c r="E127" s="76">
        <v>1100</v>
      </c>
      <c r="F127" s="76"/>
      <c r="G127" s="76"/>
      <c r="H127" s="79">
        <f t="shared" si="29"/>
        <v>1100</v>
      </c>
      <c r="I127" s="77">
        <f t="shared" si="22"/>
        <v>1100</v>
      </c>
      <c r="J127" s="77"/>
    </row>
    <row r="128" spans="1:10" s="78" customFormat="1" ht="31.5" customHeight="1">
      <c r="A128" s="75"/>
      <c r="B128" s="75"/>
      <c r="C128" s="252" t="s">
        <v>25</v>
      </c>
      <c r="D128" s="47" t="s">
        <v>226</v>
      </c>
      <c r="E128" s="76">
        <v>500</v>
      </c>
      <c r="F128" s="76"/>
      <c r="G128" s="76"/>
      <c r="H128" s="79">
        <f t="shared" si="29"/>
        <v>500</v>
      </c>
      <c r="I128" s="77">
        <f t="shared" si="22"/>
        <v>500</v>
      </c>
      <c r="J128" s="77"/>
    </row>
    <row r="129" spans="1:10" s="182" customFormat="1" ht="38.25" customHeight="1">
      <c r="A129" s="71"/>
      <c r="B129" s="71" t="s">
        <v>179</v>
      </c>
      <c r="C129" s="71"/>
      <c r="D129" s="193" t="s">
        <v>178</v>
      </c>
      <c r="E129" s="73">
        <f>E130</f>
        <v>5000</v>
      </c>
      <c r="F129" s="73"/>
      <c r="G129" s="73"/>
      <c r="H129" s="74">
        <f>SUM(E129+F129+G129)</f>
        <v>5000</v>
      </c>
      <c r="I129" s="44">
        <f t="shared" si="22"/>
        <v>5000</v>
      </c>
      <c r="J129" s="44"/>
    </row>
    <row r="130" spans="1:10" ht="16.5" customHeight="1">
      <c r="A130" s="46"/>
      <c r="B130" s="46"/>
      <c r="C130" s="46" t="s">
        <v>9</v>
      </c>
      <c r="D130" s="194" t="s">
        <v>10</v>
      </c>
      <c r="E130" s="48">
        <v>5000</v>
      </c>
      <c r="F130" s="48"/>
      <c r="G130" s="48"/>
      <c r="H130" s="49">
        <f>SUM(E130+F130+G130)</f>
        <v>5000</v>
      </c>
      <c r="I130" s="50">
        <f t="shared" si="22"/>
        <v>5000</v>
      </c>
      <c r="J130" s="50"/>
    </row>
    <row r="131" spans="1:10" s="271" customFormat="1" ht="16.5" customHeight="1">
      <c r="A131" s="71"/>
      <c r="B131" s="71" t="s">
        <v>214</v>
      </c>
      <c r="C131" s="71"/>
      <c r="D131" s="193" t="s">
        <v>11</v>
      </c>
      <c r="E131" s="73">
        <f>SUM(E132)</f>
        <v>1130</v>
      </c>
      <c r="F131" s="73"/>
      <c r="G131" s="73"/>
      <c r="H131" s="115">
        <f>SUM(H132)</f>
        <v>1130</v>
      </c>
      <c r="I131" s="44">
        <f>I132</f>
        <v>1130</v>
      </c>
      <c r="J131" s="44">
        <f>J132</f>
        <v>0</v>
      </c>
    </row>
    <row r="132" spans="1:10" s="127" customFormat="1" ht="24" customHeight="1">
      <c r="A132" s="163"/>
      <c r="B132" s="163"/>
      <c r="C132" s="163" t="s">
        <v>123</v>
      </c>
      <c r="D132" s="274" t="s">
        <v>124</v>
      </c>
      <c r="E132" s="117">
        <v>1130</v>
      </c>
      <c r="F132" s="117"/>
      <c r="G132" s="117"/>
      <c r="H132" s="49">
        <f>SUM(E132:G132)</f>
        <v>1130</v>
      </c>
      <c r="I132" s="49">
        <v>1130</v>
      </c>
      <c r="J132" s="49"/>
    </row>
    <row r="133" spans="1:10" s="240" customFormat="1" ht="27" customHeight="1">
      <c r="A133" s="71" t="s">
        <v>249</v>
      </c>
      <c r="B133" s="71"/>
      <c r="C133" s="71"/>
      <c r="D133" s="193" t="s">
        <v>199</v>
      </c>
      <c r="E133" s="73">
        <f>E134</f>
        <v>8000</v>
      </c>
      <c r="F133" s="73"/>
      <c r="G133" s="73"/>
      <c r="H133" s="114">
        <f t="shared" ref="H133:H135" si="30">SUM(E133:G133)</f>
        <v>8000</v>
      </c>
      <c r="I133" s="114">
        <f>I134</f>
        <v>8000</v>
      </c>
      <c r="J133" s="73">
        <f>J134</f>
        <v>0</v>
      </c>
    </row>
    <row r="134" spans="1:10" s="240" customFormat="1" ht="15" customHeight="1">
      <c r="A134" s="71"/>
      <c r="B134" s="71" t="s">
        <v>250</v>
      </c>
      <c r="C134" s="71"/>
      <c r="D134" s="193" t="s">
        <v>251</v>
      </c>
      <c r="E134" s="73">
        <f>SUM(E135:E135)</f>
        <v>8000</v>
      </c>
      <c r="F134" s="73"/>
      <c r="G134" s="73"/>
      <c r="H134" s="73">
        <f>SUM(H135:H135)</f>
        <v>8000</v>
      </c>
      <c r="I134" s="73">
        <f t="shared" ref="I134" si="31">I135</f>
        <v>8000</v>
      </c>
      <c r="J134" s="73">
        <f>SUM(J135:J135)</f>
        <v>0</v>
      </c>
    </row>
    <row r="135" spans="1:10" s="239" customFormat="1" ht="79.5" customHeight="1">
      <c r="A135" s="46"/>
      <c r="B135" s="46"/>
      <c r="C135" s="46" t="s">
        <v>24</v>
      </c>
      <c r="D135" s="243" t="s">
        <v>252</v>
      </c>
      <c r="E135" s="48">
        <v>8000</v>
      </c>
      <c r="F135" s="48"/>
      <c r="G135" s="48"/>
      <c r="H135" s="48">
        <f t="shared" si="30"/>
        <v>8000</v>
      </c>
      <c r="I135" s="48">
        <v>8000</v>
      </c>
      <c r="J135" s="48"/>
    </row>
    <row r="136" spans="1:10" s="127" customFormat="1" ht="15.75" customHeight="1">
      <c r="A136" s="125"/>
      <c r="B136" s="125" t="s">
        <v>4</v>
      </c>
      <c r="C136" s="125"/>
      <c r="D136" s="126"/>
      <c r="E136" s="108">
        <f t="shared" ref="E136:J136" si="32">SUM(E5+E8+E13+E20+E27+E30+E59+E67+E83+E86+E124+E110+E133)</f>
        <v>16079190</v>
      </c>
      <c r="F136" s="108">
        <f t="shared" si="32"/>
        <v>7831420</v>
      </c>
      <c r="G136" s="108">
        <f t="shared" si="32"/>
        <v>45000</v>
      </c>
      <c r="H136" s="108">
        <f t="shared" si="32"/>
        <v>23955610</v>
      </c>
      <c r="I136" s="108">
        <f t="shared" si="32"/>
        <v>22287865</v>
      </c>
      <c r="J136" s="108">
        <f t="shared" si="32"/>
        <v>1667745</v>
      </c>
    </row>
    <row r="137" spans="1:10">
      <c r="A137" s="314" t="s">
        <v>345</v>
      </c>
      <c r="B137" s="315"/>
      <c r="C137" s="315"/>
      <c r="D137" s="315"/>
      <c r="E137" s="315"/>
      <c r="F137" s="315"/>
      <c r="G137" s="315"/>
      <c r="H137" s="315"/>
      <c r="I137" s="315"/>
      <c r="J137" s="315"/>
    </row>
    <row r="138" spans="1:10" ht="11.25" customHeight="1">
      <c r="A138" s="314" t="s">
        <v>268</v>
      </c>
      <c r="B138" s="315"/>
      <c r="C138" s="315"/>
      <c r="D138" s="315"/>
      <c r="E138" s="315"/>
      <c r="F138" s="315"/>
      <c r="G138" s="315"/>
      <c r="H138" s="315"/>
      <c r="I138" s="315"/>
      <c r="J138" s="128"/>
    </row>
    <row r="139" spans="1:10">
      <c r="A139" s="314" t="s">
        <v>346</v>
      </c>
      <c r="B139" s="315"/>
      <c r="C139" s="315"/>
      <c r="D139" s="315"/>
      <c r="E139" s="315"/>
      <c r="F139" s="315"/>
      <c r="G139" s="315"/>
      <c r="H139" s="315"/>
      <c r="I139" s="315"/>
      <c r="J139" s="128"/>
    </row>
    <row r="140" spans="1:10">
      <c r="A140" s="314" t="s">
        <v>347</v>
      </c>
      <c r="B140" s="315"/>
      <c r="C140" s="315"/>
      <c r="D140" s="315"/>
      <c r="E140" s="315"/>
      <c r="F140" s="315"/>
      <c r="G140" s="315"/>
      <c r="H140" s="315"/>
      <c r="I140" s="315"/>
      <c r="J140" s="128"/>
    </row>
    <row r="141" spans="1:10">
      <c r="A141" s="129"/>
      <c r="B141" s="129"/>
      <c r="C141" s="129"/>
      <c r="D141" s="130"/>
      <c r="E141" s="130"/>
      <c r="F141" s="131"/>
      <c r="G141" s="130"/>
      <c r="I141" s="132"/>
    </row>
    <row r="142" spans="1:10">
      <c r="A142" s="129"/>
      <c r="B142" s="129"/>
      <c r="C142" s="129"/>
      <c r="D142" s="130"/>
      <c r="E142" s="130"/>
      <c r="F142" s="130"/>
      <c r="G142" s="130"/>
      <c r="I142" s="132"/>
    </row>
    <row r="143" spans="1:10">
      <c r="A143" s="129"/>
      <c r="B143" s="129"/>
      <c r="C143" s="129"/>
      <c r="D143" s="130"/>
      <c r="E143" s="130"/>
      <c r="F143" s="130"/>
      <c r="G143" s="130"/>
    </row>
    <row r="144" spans="1:10">
      <c r="A144" s="129"/>
      <c r="B144" s="129"/>
      <c r="C144" s="129"/>
      <c r="D144" s="130"/>
      <c r="E144" s="130"/>
      <c r="F144" s="130"/>
      <c r="G144" s="130"/>
      <c r="J144" s="128"/>
    </row>
    <row r="145" spans="1:7">
      <c r="A145" s="129"/>
      <c r="B145" s="129"/>
      <c r="C145" s="129"/>
      <c r="D145" s="130"/>
      <c r="E145" s="130"/>
      <c r="F145" s="130"/>
      <c r="G145" s="130"/>
    </row>
    <row r="146" spans="1:7">
      <c r="A146" s="129"/>
      <c r="B146" s="129"/>
      <c r="C146" s="129"/>
      <c r="D146" s="130"/>
      <c r="E146" s="130"/>
      <c r="F146" s="130"/>
      <c r="G146" s="130"/>
    </row>
    <row r="147" spans="1:7">
      <c r="A147" s="129"/>
      <c r="B147" s="129"/>
      <c r="C147" s="129"/>
      <c r="D147" s="130"/>
      <c r="E147" s="130"/>
      <c r="F147" s="130"/>
      <c r="G147" s="130"/>
    </row>
    <row r="148" spans="1:7">
      <c r="A148" s="129"/>
      <c r="B148" s="129"/>
      <c r="C148" s="129"/>
      <c r="D148" s="130"/>
      <c r="E148" s="130"/>
      <c r="F148" s="130"/>
      <c r="G148" s="130"/>
    </row>
    <row r="149" spans="1:7">
      <c r="A149" s="129"/>
      <c r="B149" s="129"/>
      <c r="C149" s="129"/>
      <c r="D149" s="130"/>
      <c r="E149" s="130"/>
      <c r="F149" s="130"/>
      <c r="G149" s="130"/>
    </row>
    <row r="150" spans="1:7">
      <c r="A150" s="129"/>
      <c r="B150" s="129"/>
      <c r="C150" s="129"/>
      <c r="D150" s="130"/>
      <c r="E150" s="130"/>
      <c r="F150" s="130"/>
      <c r="G150" s="130"/>
    </row>
    <row r="151" spans="1:7">
      <c r="A151" s="129"/>
      <c r="B151" s="129"/>
      <c r="C151" s="129"/>
      <c r="D151" s="130"/>
      <c r="E151" s="130"/>
      <c r="F151" s="130"/>
      <c r="G151" s="130"/>
    </row>
    <row r="152" spans="1:7">
      <c r="A152" s="129"/>
      <c r="B152" s="129"/>
      <c r="C152" s="129"/>
      <c r="D152" s="130"/>
      <c r="E152" s="130"/>
      <c r="F152" s="130"/>
      <c r="G152" s="130"/>
    </row>
    <row r="153" spans="1:7">
      <c r="A153" s="129"/>
      <c r="B153" s="129"/>
      <c r="C153" s="129"/>
      <c r="D153" s="130"/>
      <c r="E153" s="130"/>
      <c r="F153" s="130"/>
      <c r="G153" s="130"/>
    </row>
    <row r="154" spans="1:7">
      <c r="A154" s="129"/>
      <c r="B154" s="129"/>
      <c r="C154" s="129"/>
      <c r="D154" s="130"/>
      <c r="E154" s="130"/>
      <c r="F154" s="130"/>
      <c r="G154" s="130"/>
    </row>
    <row r="155" spans="1:7">
      <c r="A155" s="129"/>
      <c r="B155" s="129"/>
      <c r="C155" s="129"/>
      <c r="D155" s="130"/>
      <c r="E155" s="130"/>
      <c r="F155" s="130"/>
      <c r="G155" s="130"/>
    </row>
    <row r="156" spans="1:7">
      <c r="A156" s="129"/>
      <c r="B156" s="129"/>
      <c r="C156" s="129"/>
      <c r="D156" s="130"/>
      <c r="E156" s="130"/>
      <c r="F156" s="130"/>
      <c r="G156" s="130"/>
    </row>
    <row r="157" spans="1:7">
      <c r="A157" s="129"/>
      <c r="B157" s="129"/>
      <c r="C157" s="129"/>
      <c r="D157" s="130"/>
      <c r="E157" s="130"/>
      <c r="F157" s="130"/>
      <c r="G157" s="130"/>
    </row>
    <row r="158" spans="1:7">
      <c r="A158" s="129"/>
      <c r="B158" s="129"/>
      <c r="C158" s="129"/>
      <c r="D158" s="130"/>
      <c r="E158" s="130"/>
      <c r="F158" s="130"/>
      <c r="G158" s="130"/>
    </row>
    <row r="159" spans="1:7">
      <c r="A159" s="129"/>
      <c r="B159" s="129"/>
      <c r="C159" s="129"/>
      <c r="D159" s="130"/>
      <c r="E159" s="130"/>
      <c r="F159" s="130"/>
      <c r="G159" s="130"/>
    </row>
    <row r="160" spans="1:7">
      <c r="A160" s="129"/>
      <c r="B160" s="129"/>
      <c r="C160" s="129"/>
      <c r="D160" s="130"/>
      <c r="E160" s="130"/>
      <c r="F160" s="130"/>
      <c r="G160" s="130"/>
    </row>
    <row r="161" spans="1:7">
      <c r="A161" s="129"/>
      <c r="B161" s="129"/>
      <c r="C161" s="129"/>
      <c r="D161" s="130"/>
      <c r="E161" s="130"/>
      <c r="F161" s="130"/>
      <c r="G161" s="130"/>
    </row>
    <row r="162" spans="1:7">
      <c r="A162" s="129"/>
      <c r="B162" s="129"/>
      <c r="C162" s="129"/>
      <c r="D162" s="130"/>
      <c r="E162" s="130"/>
      <c r="F162" s="130"/>
      <c r="G162" s="130"/>
    </row>
  </sheetData>
  <mergeCells count="8">
    <mergeCell ref="F1:H1"/>
    <mergeCell ref="A2:H2"/>
    <mergeCell ref="E3:G3"/>
    <mergeCell ref="A140:I140"/>
    <mergeCell ref="I3:J3"/>
    <mergeCell ref="A139:I139"/>
    <mergeCell ref="A137:J137"/>
    <mergeCell ref="A138:I138"/>
  </mergeCells>
  <phoneticPr fontId="0" type="noConversion"/>
  <pageMargins left="0.78740157480314965" right="0.39370078740157483" top="0.78740157480314965" bottom="0.39370078740157483" header="0.51181102362204722" footer="0.11811023622047245"/>
  <pageSetup paperSize="9" orientation="landscape" r:id="rId1"/>
  <headerFooter alignWithMargins="0">
    <oddFooter>&amp;CPlan dochodów 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Y85"/>
  <sheetViews>
    <sheetView workbookViewId="0">
      <selection activeCell="E9" sqref="E9"/>
    </sheetView>
  </sheetViews>
  <sheetFormatPr defaultRowHeight="12.75"/>
  <cols>
    <col min="1" max="1" width="4.42578125" customWidth="1"/>
    <col min="2" max="2" width="18.42578125" style="289" customWidth="1"/>
    <col min="3" max="3" width="6.28515625" customWidth="1"/>
    <col min="4" max="4" width="8.140625" style="267" customWidth="1"/>
    <col min="5" max="5" width="25.28515625" customWidth="1"/>
    <col min="6" max="6" width="11.7109375" customWidth="1"/>
    <col min="7" max="7" width="12.5703125" customWidth="1"/>
    <col min="14" max="14" width="8.28515625" customWidth="1"/>
    <col min="15" max="17" width="9.140625" hidden="1" customWidth="1"/>
  </cols>
  <sheetData>
    <row r="1" spans="1:25">
      <c r="F1" t="s">
        <v>216</v>
      </c>
    </row>
    <row r="2" spans="1:25" ht="15" customHeight="1">
      <c r="A2" s="394" t="s">
        <v>313</v>
      </c>
      <c r="B2" s="394"/>
      <c r="C2" s="394"/>
      <c r="D2" s="394"/>
      <c r="E2" s="394"/>
      <c r="F2" s="394"/>
      <c r="G2" s="394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</row>
    <row r="3" spans="1:25" ht="9" customHeight="1"/>
    <row r="4" spans="1:25" s="263" customFormat="1" ht="27.75" customHeight="1">
      <c r="A4" s="395" t="s">
        <v>314</v>
      </c>
      <c r="B4" s="395" t="s">
        <v>315</v>
      </c>
      <c r="C4" s="395" t="s">
        <v>116</v>
      </c>
      <c r="D4" s="395" t="s">
        <v>1</v>
      </c>
      <c r="E4" s="395" t="s">
        <v>316</v>
      </c>
      <c r="F4" s="387" t="s">
        <v>320</v>
      </c>
      <c r="G4" s="388"/>
    </row>
    <row r="5" spans="1:25" s="263" customFormat="1">
      <c r="A5" s="396"/>
      <c r="B5" s="396"/>
      <c r="C5" s="396"/>
      <c r="D5" s="396"/>
      <c r="E5" s="396"/>
      <c r="F5" s="136" t="s">
        <v>127</v>
      </c>
      <c r="G5" s="136" t="s">
        <v>321</v>
      </c>
      <c r="H5" s="264"/>
    </row>
    <row r="6" spans="1:25" s="263" customFormat="1" ht="40.5" customHeight="1">
      <c r="A6" s="393">
        <v>1</v>
      </c>
      <c r="B6" s="390" t="s">
        <v>212</v>
      </c>
      <c r="C6" s="11">
        <v>600</v>
      </c>
      <c r="D6" s="304">
        <v>60016</v>
      </c>
      <c r="E6" s="246" t="s">
        <v>317</v>
      </c>
      <c r="F6" s="58">
        <v>8570.14</v>
      </c>
      <c r="G6" s="294"/>
    </row>
    <row r="7" spans="1:25" s="263" customFormat="1" ht="28.5" customHeight="1">
      <c r="A7" s="393"/>
      <c r="B7" s="391"/>
      <c r="C7" s="11">
        <v>750</v>
      </c>
      <c r="D7" s="304">
        <v>75075</v>
      </c>
      <c r="E7" s="246" t="s">
        <v>318</v>
      </c>
      <c r="F7" s="58">
        <v>3000</v>
      </c>
      <c r="G7" s="294"/>
    </row>
    <row r="8" spans="1:25" s="263" customFormat="1" ht="42" customHeight="1">
      <c r="A8" s="393"/>
      <c r="B8" s="391"/>
      <c r="C8" s="11">
        <v>900</v>
      </c>
      <c r="D8" s="304">
        <v>90095</v>
      </c>
      <c r="E8" s="246" t="s">
        <v>319</v>
      </c>
      <c r="F8" s="58">
        <v>7000</v>
      </c>
      <c r="G8" s="294"/>
    </row>
    <row r="9" spans="1:25" s="263" customFormat="1" ht="27" customHeight="1">
      <c r="A9" s="393"/>
      <c r="B9" s="391"/>
      <c r="C9" s="11">
        <v>900</v>
      </c>
      <c r="D9" s="304">
        <v>90095</v>
      </c>
      <c r="E9" s="246" t="s">
        <v>343</v>
      </c>
      <c r="F9" s="58">
        <v>1000</v>
      </c>
      <c r="G9" s="294"/>
    </row>
    <row r="10" spans="1:25" s="264" customFormat="1">
      <c r="A10" s="393"/>
      <c r="B10" s="392"/>
      <c r="C10" s="389" t="s">
        <v>4</v>
      </c>
      <c r="D10" s="389"/>
      <c r="E10" s="389"/>
      <c r="F10" s="295">
        <f>SUM(F6:F9)</f>
        <v>19570.14</v>
      </c>
      <c r="G10" s="296"/>
    </row>
    <row r="11" spans="1:25" s="37" customFormat="1" ht="38.25">
      <c r="A11" s="396">
        <v>2</v>
      </c>
      <c r="B11" s="397" t="s">
        <v>209</v>
      </c>
      <c r="C11" s="303">
        <v>754</v>
      </c>
      <c r="D11" s="303">
        <v>75412</v>
      </c>
      <c r="E11" s="291" t="s">
        <v>370</v>
      </c>
      <c r="F11" s="297"/>
      <c r="G11" s="297">
        <v>16549.8</v>
      </c>
    </row>
    <row r="12" spans="1:25">
      <c r="A12" s="396"/>
      <c r="B12" s="393"/>
      <c r="C12" s="398" t="s">
        <v>4</v>
      </c>
      <c r="D12" s="398"/>
      <c r="E12" s="398"/>
      <c r="F12" s="116"/>
      <c r="G12" s="116">
        <f>SUM(G11)</f>
        <v>16549.8</v>
      </c>
    </row>
    <row r="13" spans="1:25" s="37" customFormat="1" ht="25.5">
      <c r="A13" s="396">
        <v>3</v>
      </c>
      <c r="B13" s="395" t="s">
        <v>322</v>
      </c>
      <c r="C13" s="11">
        <v>900</v>
      </c>
      <c r="D13" s="304">
        <v>90015</v>
      </c>
      <c r="E13" s="291" t="s">
        <v>374</v>
      </c>
      <c r="F13" s="297"/>
      <c r="G13" s="297">
        <v>19735.64</v>
      </c>
    </row>
    <row r="14" spans="1:25">
      <c r="A14" s="396"/>
      <c r="B14" s="396"/>
      <c r="C14" s="389" t="s">
        <v>4</v>
      </c>
      <c r="D14" s="389"/>
      <c r="E14" s="389"/>
      <c r="F14" s="297"/>
      <c r="G14" s="116">
        <f>SUM(G13)</f>
        <v>19735.64</v>
      </c>
    </row>
    <row r="15" spans="1:25" s="37" customFormat="1" ht="51">
      <c r="A15" s="393">
        <v>4</v>
      </c>
      <c r="B15" s="395" t="s">
        <v>162</v>
      </c>
      <c r="C15" s="11">
        <v>900</v>
      </c>
      <c r="D15" s="304">
        <v>90015</v>
      </c>
      <c r="E15" s="291" t="s">
        <v>323</v>
      </c>
      <c r="F15" s="297"/>
      <c r="G15" s="297">
        <v>41374.5</v>
      </c>
    </row>
    <row r="16" spans="1:25">
      <c r="A16" s="393"/>
      <c r="B16" s="396"/>
      <c r="C16" s="389" t="s">
        <v>4</v>
      </c>
      <c r="D16" s="389"/>
      <c r="E16" s="389"/>
      <c r="F16" s="297"/>
      <c r="G16" s="116">
        <f>SUM(G15)</f>
        <v>41374.5</v>
      </c>
    </row>
    <row r="17" spans="1:7" s="37" customFormat="1" ht="81" customHeight="1">
      <c r="A17" s="396">
        <v>5</v>
      </c>
      <c r="B17" s="395" t="s">
        <v>163</v>
      </c>
      <c r="C17" s="11">
        <v>710</v>
      </c>
      <c r="D17" s="304">
        <v>71004</v>
      </c>
      <c r="E17" s="291" t="s">
        <v>390</v>
      </c>
      <c r="F17" s="297">
        <v>18122.03</v>
      </c>
      <c r="G17" s="297"/>
    </row>
    <row r="18" spans="1:7">
      <c r="A18" s="396"/>
      <c r="B18" s="396"/>
      <c r="C18" s="389" t="s">
        <v>4</v>
      </c>
      <c r="D18" s="389"/>
      <c r="E18" s="389"/>
      <c r="F18" s="116">
        <f>SUM(F17)</f>
        <v>18122.03</v>
      </c>
      <c r="G18" s="297"/>
    </row>
    <row r="19" spans="1:7" s="37" customFormat="1" ht="25.5">
      <c r="A19" s="396">
        <v>6</v>
      </c>
      <c r="B19" s="395" t="s">
        <v>164</v>
      </c>
      <c r="C19" s="11">
        <v>900</v>
      </c>
      <c r="D19" s="304">
        <v>90015</v>
      </c>
      <c r="E19" s="291" t="s">
        <v>324</v>
      </c>
      <c r="F19" s="297"/>
      <c r="G19" s="297">
        <v>14274.2</v>
      </c>
    </row>
    <row r="20" spans="1:7">
      <c r="A20" s="396"/>
      <c r="B20" s="396"/>
      <c r="C20" s="389" t="s">
        <v>4</v>
      </c>
      <c r="D20" s="389"/>
      <c r="E20" s="389"/>
      <c r="F20" s="297"/>
      <c r="G20" s="116">
        <f>SUM(G19)</f>
        <v>14274.2</v>
      </c>
    </row>
    <row r="21" spans="1:7" s="299" customFormat="1" ht="38.25">
      <c r="A21" s="393">
        <v>7</v>
      </c>
      <c r="B21" s="397" t="s">
        <v>325</v>
      </c>
      <c r="C21" s="300">
        <v>600</v>
      </c>
      <c r="D21" s="306">
        <v>60016</v>
      </c>
      <c r="E21" s="246" t="s">
        <v>327</v>
      </c>
      <c r="F21" s="77">
        <v>1400</v>
      </c>
      <c r="G21" s="77"/>
    </row>
    <row r="22" spans="1:7" s="37" customFormat="1" ht="42" customHeight="1">
      <c r="A22" s="393"/>
      <c r="B22" s="393"/>
      <c r="C22" s="11">
        <v>754</v>
      </c>
      <c r="D22" s="304">
        <v>75412</v>
      </c>
      <c r="E22" s="291" t="s">
        <v>326</v>
      </c>
      <c r="F22" s="297">
        <v>10320.92</v>
      </c>
      <c r="G22" s="297"/>
    </row>
    <row r="23" spans="1:7" ht="38.25">
      <c r="A23" s="393"/>
      <c r="B23" s="393"/>
      <c r="C23" s="11">
        <v>921</v>
      </c>
      <c r="D23" s="304">
        <v>92109</v>
      </c>
      <c r="E23" s="298" t="s">
        <v>352</v>
      </c>
      <c r="F23" s="297"/>
      <c r="G23" s="297">
        <v>16000</v>
      </c>
    </row>
    <row r="24" spans="1:7">
      <c r="A24" s="393"/>
      <c r="B24" s="393"/>
      <c r="C24" s="389" t="s">
        <v>4</v>
      </c>
      <c r="D24" s="389"/>
      <c r="E24" s="389"/>
      <c r="F24" s="116">
        <f>SUM(F21:F23)</f>
        <v>11720.92</v>
      </c>
      <c r="G24" s="116">
        <f>SUM(G21:G23)</f>
        <v>16000</v>
      </c>
    </row>
    <row r="25" spans="1:7" ht="51">
      <c r="A25" s="393">
        <v>8</v>
      </c>
      <c r="B25" s="397" t="s">
        <v>328</v>
      </c>
      <c r="C25" s="11">
        <v>600</v>
      </c>
      <c r="D25" s="304">
        <v>60016</v>
      </c>
      <c r="E25" s="298" t="s">
        <v>391</v>
      </c>
      <c r="F25" s="297">
        <v>10674.62</v>
      </c>
      <c r="G25" s="297"/>
    </row>
    <row r="26" spans="1:7">
      <c r="A26" s="393"/>
      <c r="B26" s="393"/>
      <c r="C26" s="389" t="s">
        <v>4</v>
      </c>
      <c r="D26" s="389"/>
      <c r="E26" s="389"/>
      <c r="F26" s="116">
        <f>SUM(F25)</f>
        <v>10674.62</v>
      </c>
      <c r="G26" s="297"/>
    </row>
    <row r="27" spans="1:7" ht="51">
      <c r="A27" s="393">
        <v>9</v>
      </c>
      <c r="B27" s="397" t="s">
        <v>329</v>
      </c>
      <c r="C27" s="11">
        <v>754</v>
      </c>
      <c r="D27" s="304">
        <v>75412</v>
      </c>
      <c r="E27" s="307" t="s">
        <v>371</v>
      </c>
      <c r="F27" s="297"/>
      <c r="G27" s="297">
        <v>8887.81</v>
      </c>
    </row>
    <row r="28" spans="1:7" ht="38.25">
      <c r="A28" s="393"/>
      <c r="B28" s="393"/>
      <c r="C28" s="11">
        <v>900</v>
      </c>
      <c r="D28" s="304">
        <v>90015</v>
      </c>
      <c r="E28" s="298" t="s">
        <v>330</v>
      </c>
      <c r="F28" s="297">
        <v>7000</v>
      </c>
      <c r="G28" s="297"/>
    </row>
    <row r="29" spans="1:7">
      <c r="A29" s="393"/>
      <c r="B29" s="393"/>
      <c r="C29" s="389" t="s">
        <v>4</v>
      </c>
      <c r="D29" s="389"/>
      <c r="E29" s="389"/>
      <c r="F29" s="116">
        <f>SUM(F27:F28)</f>
        <v>7000</v>
      </c>
      <c r="G29" s="116">
        <f>SUM(G27:G28)</f>
        <v>8887.81</v>
      </c>
    </row>
    <row r="30" spans="1:7" ht="51">
      <c r="A30" s="393">
        <v>10</v>
      </c>
      <c r="B30" s="395" t="s">
        <v>182</v>
      </c>
      <c r="C30" s="11">
        <v>900</v>
      </c>
      <c r="D30" s="304">
        <v>90095</v>
      </c>
      <c r="E30" s="298" t="s">
        <v>372</v>
      </c>
      <c r="F30" s="297">
        <v>1000</v>
      </c>
      <c r="G30" s="297"/>
    </row>
    <row r="31" spans="1:7" ht="25.5">
      <c r="A31" s="393"/>
      <c r="B31" s="395"/>
      <c r="C31" s="11">
        <v>900</v>
      </c>
      <c r="D31" s="304">
        <v>90095</v>
      </c>
      <c r="E31" s="298" t="s">
        <v>331</v>
      </c>
      <c r="F31" s="297">
        <v>9343.6299999999992</v>
      </c>
      <c r="G31" s="297"/>
    </row>
    <row r="32" spans="1:7">
      <c r="A32" s="396"/>
      <c r="B32" s="396"/>
      <c r="C32" s="389" t="s">
        <v>4</v>
      </c>
      <c r="D32" s="389"/>
      <c r="E32" s="389"/>
      <c r="F32" s="116">
        <f>SUM(F30:F31)</f>
        <v>10343.629999999999</v>
      </c>
      <c r="G32" s="297"/>
    </row>
    <row r="33" spans="1:7" ht="38.25">
      <c r="A33" s="393">
        <v>11</v>
      </c>
      <c r="B33" s="397" t="s">
        <v>165</v>
      </c>
      <c r="C33" s="300">
        <v>750</v>
      </c>
      <c r="D33" s="306">
        <v>75095</v>
      </c>
      <c r="E33" s="300" t="s">
        <v>375</v>
      </c>
      <c r="F33" s="77">
        <v>600</v>
      </c>
      <c r="G33" s="77"/>
    </row>
    <row r="34" spans="1:7" ht="25.5">
      <c r="A34" s="393"/>
      <c r="B34" s="393"/>
      <c r="C34" s="300">
        <v>900</v>
      </c>
      <c r="D34" s="306">
        <v>90095</v>
      </c>
      <c r="E34" s="300" t="s">
        <v>342</v>
      </c>
      <c r="F34" s="77">
        <v>9000</v>
      </c>
      <c r="G34" s="77"/>
    </row>
    <row r="35" spans="1:7">
      <c r="A35" s="393"/>
      <c r="B35" s="396"/>
      <c r="C35" s="389" t="s">
        <v>4</v>
      </c>
      <c r="D35" s="389"/>
      <c r="E35" s="389"/>
      <c r="F35" s="116">
        <f>SUM(F33:F34)</f>
        <v>9600</v>
      </c>
      <c r="G35" s="297"/>
    </row>
    <row r="36" spans="1:7" ht="51">
      <c r="A36" s="396">
        <v>12</v>
      </c>
      <c r="B36" s="395" t="s">
        <v>332</v>
      </c>
      <c r="C36" s="11">
        <v>921</v>
      </c>
      <c r="D36" s="304">
        <v>92109</v>
      </c>
      <c r="E36" s="298" t="s">
        <v>333</v>
      </c>
      <c r="F36" s="297"/>
      <c r="G36" s="297">
        <v>15018.94</v>
      </c>
    </row>
    <row r="37" spans="1:7">
      <c r="A37" s="396"/>
      <c r="B37" s="396"/>
      <c r="C37" s="389" t="s">
        <v>4</v>
      </c>
      <c r="D37" s="389"/>
      <c r="E37" s="389"/>
      <c r="F37" s="116"/>
      <c r="G37" s="116">
        <f>SUM(G36)</f>
        <v>15018.94</v>
      </c>
    </row>
    <row r="38" spans="1:7" ht="38.25">
      <c r="A38" s="393">
        <v>13</v>
      </c>
      <c r="B38" s="397" t="s">
        <v>166</v>
      </c>
      <c r="C38" s="11">
        <v>921</v>
      </c>
      <c r="D38" s="304">
        <v>92109</v>
      </c>
      <c r="E38" s="298" t="s">
        <v>334</v>
      </c>
      <c r="F38" s="297"/>
      <c r="G38" s="297">
        <v>13528.76</v>
      </c>
    </row>
    <row r="39" spans="1:7" ht="38.25">
      <c r="A39" s="393"/>
      <c r="B39" s="397"/>
      <c r="C39" s="11">
        <v>921</v>
      </c>
      <c r="D39" s="304">
        <v>92109</v>
      </c>
      <c r="E39" s="298" t="s">
        <v>338</v>
      </c>
      <c r="F39" s="297">
        <v>6000</v>
      </c>
      <c r="G39" s="297"/>
    </row>
    <row r="40" spans="1:7">
      <c r="A40" s="393"/>
      <c r="B40" s="393"/>
      <c r="C40" s="389" t="s">
        <v>4</v>
      </c>
      <c r="D40" s="389"/>
      <c r="E40" s="389"/>
      <c r="F40" s="116">
        <f>SUM(F38:F39)</f>
        <v>6000</v>
      </c>
      <c r="G40" s="116">
        <f>SUM(G38:G39)</f>
        <v>13528.76</v>
      </c>
    </row>
    <row r="41" spans="1:7" s="37" customFormat="1" ht="69" customHeight="1">
      <c r="A41" s="396">
        <v>14</v>
      </c>
      <c r="B41" s="397" t="s">
        <v>310</v>
      </c>
      <c r="C41" s="11">
        <v>710</v>
      </c>
      <c r="D41" s="304">
        <v>71004</v>
      </c>
      <c r="E41" s="291" t="s">
        <v>392</v>
      </c>
      <c r="F41" s="297">
        <v>7500</v>
      </c>
      <c r="G41" s="297"/>
    </row>
    <row r="42" spans="1:7" ht="70.5" customHeight="1">
      <c r="A42" s="396"/>
      <c r="B42" s="397"/>
      <c r="C42" s="11">
        <v>710</v>
      </c>
      <c r="D42" s="304">
        <v>71004</v>
      </c>
      <c r="E42" s="291" t="s">
        <v>335</v>
      </c>
      <c r="F42" s="297">
        <v>7105.2</v>
      </c>
      <c r="G42" s="297"/>
    </row>
    <row r="43" spans="1:7">
      <c r="A43" s="396"/>
      <c r="B43" s="396"/>
      <c r="C43" s="389" t="s">
        <v>4</v>
      </c>
      <c r="D43" s="389"/>
      <c r="E43" s="389"/>
      <c r="F43" s="116">
        <f>SUM(F41:F42)</f>
        <v>14605.2</v>
      </c>
      <c r="G43" s="297"/>
    </row>
    <row r="44" spans="1:7" s="37" customFormat="1" ht="30" customHeight="1">
      <c r="A44" s="393">
        <v>15</v>
      </c>
      <c r="B44" s="397" t="s">
        <v>248</v>
      </c>
      <c r="C44" s="11">
        <v>754</v>
      </c>
      <c r="D44" s="304">
        <v>75412</v>
      </c>
      <c r="E44" s="291" t="s">
        <v>336</v>
      </c>
      <c r="F44" s="297">
        <v>6000</v>
      </c>
      <c r="G44" s="297"/>
    </row>
    <row r="45" spans="1:7" s="37" customFormat="1" ht="43.5" customHeight="1">
      <c r="A45" s="393"/>
      <c r="B45" s="393"/>
      <c r="C45" s="11">
        <v>921</v>
      </c>
      <c r="D45" s="304">
        <v>92109</v>
      </c>
      <c r="E45" s="291" t="s">
        <v>337</v>
      </c>
      <c r="F45" s="297">
        <v>5667.61</v>
      </c>
      <c r="G45" s="297"/>
    </row>
    <row r="46" spans="1:7">
      <c r="A46" s="393"/>
      <c r="B46" s="393"/>
      <c r="C46" s="389" t="s">
        <v>4</v>
      </c>
      <c r="D46" s="389"/>
      <c r="E46" s="389"/>
      <c r="F46" s="116">
        <f>SUM(F44:F45)</f>
        <v>11667.61</v>
      </c>
      <c r="G46" s="297"/>
    </row>
    <row r="47" spans="1:7" s="37" customFormat="1" ht="57.75" customHeight="1">
      <c r="A47" s="393">
        <v>16</v>
      </c>
      <c r="B47" s="397" t="s">
        <v>167</v>
      </c>
      <c r="C47" s="11">
        <v>600</v>
      </c>
      <c r="D47" s="304">
        <v>60016</v>
      </c>
      <c r="E47" s="291" t="s">
        <v>339</v>
      </c>
      <c r="F47" s="297">
        <v>4000</v>
      </c>
      <c r="G47" s="297"/>
    </row>
    <row r="48" spans="1:7" ht="56.25" customHeight="1">
      <c r="A48" s="393"/>
      <c r="B48" s="393"/>
      <c r="C48" s="11">
        <v>900</v>
      </c>
      <c r="D48" s="304">
        <v>90095</v>
      </c>
      <c r="E48" s="291" t="s">
        <v>373</v>
      </c>
      <c r="F48" s="297">
        <v>9157.09</v>
      </c>
      <c r="G48" s="297"/>
    </row>
    <row r="49" spans="1:7">
      <c r="A49" s="393"/>
      <c r="B49" s="393"/>
      <c r="C49" s="389" t="s">
        <v>4</v>
      </c>
      <c r="D49" s="389"/>
      <c r="E49" s="389"/>
      <c r="F49" s="116">
        <f>SUM(F47:F48)</f>
        <v>13157.09</v>
      </c>
      <c r="G49" s="116"/>
    </row>
    <row r="50" spans="1:7" ht="40.5" customHeight="1">
      <c r="A50" s="393">
        <v>17</v>
      </c>
      <c r="B50" s="397" t="s">
        <v>183</v>
      </c>
      <c r="C50" s="11">
        <v>600</v>
      </c>
      <c r="D50" s="304">
        <v>60016</v>
      </c>
      <c r="E50" s="298" t="s">
        <v>340</v>
      </c>
      <c r="F50" s="297"/>
      <c r="G50" s="297">
        <v>20645.88</v>
      </c>
    </row>
    <row r="51" spans="1:7">
      <c r="A51" s="393"/>
      <c r="B51" s="393"/>
      <c r="C51" s="389" t="s">
        <v>4</v>
      </c>
      <c r="D51" s="389"/>
      <c r="E51" s="389"/>
      <c r="F51" s="297"/>
      <c r="G51" s="116">
        <f>SUM(G50)</f>
        <v>20645.88</v>
      </c>
    </row>
    <row r="52" spans="1:7" ht="27" customHeight="1">
      <c r="A52" s="396">
        <v>18</v>
      </c>
      <c r="B52" s="395" t="s">
        <v>168</v>
      </c>
      <c r="C52" s="11">
        <v>900</v>
      </c>
      <c r="D52" s="304">
        <v>90015</v>
      </c>
      <c r="E52" s="291" t="s">
        <v>385</v>
      </c>
      <c r="F52" s="297"/>
      <c r="G52" s="297">
        <v>11915.86</v>
      </c>
    </row>
    <row r="53" spans="1:7">
      <c r="A53" s="396"/>
      <c r="B53" s="396"/>
      <c r="C53" s="389" t="s">
        <v>4</v>
      </c>
      <c r="D53" s="389"/>
      <c r="E53" s="389"/>
      <c r="F53" s="297"/>
      <c r="G53" s="116">
        <f>SUM(G52)</f>
        <v>11915.86</v>
      </c>
    </row>
    <row r="54" spans="1:7" ht="63.75">
      <c r="A54" s="396">
        <v>19</v>
      </c>
      <c r="B54" s="395" t="s">
        <v>169</v>
      </c>
      <c r="C54" s="11">
        <v>801</v>
      </c>
      <c r="D54" s="304">
        <v>80113</v>
      </c>
      <c r="E54" s="291" t="s">
        <v>341</v>
      </c>
      <c r="F54" s="297">
        <v>13984.58</v>
      </c>
      <c r="G54" s="297"/>
    </row>
    <row r="55" spans="1:7">
      <c r="A55" s="396"/>
      <c r="B55" s="396"/>
      <c r="C55" s="389" t="s">
        <v>4</v>
      </c>
      <c r="D55" s="389"/>
      <c r="E55" s="389"/>
      <c r="F55" s="116">
        <f>SUM(F54)</f>
        <v>13984.58</v>
      </c>
      <c r="G55" s="297"/>
    </row>
    <row r="56" spans="1:7">
      <c r="A56" s="263"/>
      <c r="B56" s="292"/>
      <c r="C56" s="263"/>
      <c r="D56" s="263"/>
      <c r="E56" s="290"/>
      <c r="F56" s="293">
        <f>SUM(F10+F12+F14+F16+F18+F20+F24+F26+F29+F32+F35+F37+F40+F43+F46+F49+F51+F53+F55)</f>
        <v>146445.81999999998</v>
      </c>
      <c r="G56" s="293">
        <f>SUM(G10+G12+G14+G16+G18+G20+G24+G26+G29+G32+G35+G37+G40+G43+G46+G49+G51+G53+G55)</f>
        <v>177931.39</v>
      </c>
    </row>
    <row r="57" spans="1:7">
      <c r="A57" s="263"/>
      <c r="B57" s="292"/>
      <c r="C57" s="263"/>
      <c r="D57" s="263"/>
      <c r="E57" s="290"/>
      <c r="F57" s="293"/>
      <c r="G57" s="143">
        <f>SUM(F56:G56)</f>
        <v>324377.20999999996</v>
      </c>
    </row>
    <row r="58" spans="1:7">
      <c r="A58" s="263"/>
      <c r="B58" s="292"/>
      <c r="C58" s="263"/>
      <c r="D58" s="263"/>
      <c r="E58" s="290"/>
      <c r="F58" s="293"/>
      <c r="G58" s="293"/>
    </row>
    <row r="59" spans="1:7">
      <c r="A59" s="263"/>
      <c r="B59" s="292"/>
      <c r="C59" s="263"/>
      <c r="D59" s="263"/>
      <c r="E59" s="290"/>
      <c r="F59" s="293"/>
      <c r="G59" s="293"/>
    </row>
    <row r="60" spans="1:7">
      <c r="A60" s="263"/>
      <c r="B60" s="292"/>
      <c r="C60" s="263"/>
      <c r="D60" s="263"/>
      <c r="E60" s="290"/>
      <c r="F60" s="293"/>
      <c r="G60" s="293"/>
    </row>
    <row r="61" spans="1:7">
      <c r="A61" s="263"/>
      <c r="B61" s="292"/>
      <c r="C61" s="263"/>
      <c r="D61" s="263"/>
      <c r="E61" s="290"/>
      <c r="F61" s="293"/>
      <c r="G61" s="293"/>
    </row>
    <row r="62" spans="1:7">
      <c r="A62" s="263"/>
      <c r="C62" s="263"/>
      <c r="D62" s="263"/>
      <c r="E62" s="290"/>
      <c r="F62" s="293"/>
      <c r="G62" s="293"/>
    </row>
    <row r="63" spans="1:7">
      <c r="A63" s="263"/>
      <c r="C63" s="263"/>
      <c r="D63" s="263"/>
      <c r="E63" s="290"/>
      <c r="F63" s="293"/>
      <c r="G63" s="293"/>
    </row>
    <row r="64" spans="1:7">
      <c r="A64" s="263"/>
      <c r="C64" s="263"/>
      <c r="D64" s="263"/>
      <c r="E64" s="290"/>
      <c r="F64" s="293"/>
      <c r="G64" s="293"/>
    </row>
    <row r="65" spans="1:7">
      <c r="A65" s="263"/>
      <c r="C65" s="263"/>
      <c r="D65" s="263"/>
      <c r="E65" s="290"/>
      <c r="F65" s="293"/>
      <c r="G65" s="293"/>
    </row>
    <row r="66" spans="1:7">
      <c r="A66" s="263"/>
      <c r="C66" s="263"/>
      <c r="D66" s="263"/>
      <c r="E66" s="290"/>
      <c r="F66" s="293"/>
      <c r="G66" s="293"/>
    </row>
    <row r="67" spans="1:7">
      <c r="A67" s="263"/>
      <c r="C67" s="263"/>
      <c r="D67" s="263"/>
      <c r="E67" s="290"/>
      <c r="F67" s="293"/>
      <c r="G67" s="293"/>
    </row>
    <row r="68" spans="1:7">
      <c r="A68" s="263"/>
      <c r="C68" s="263"/>
      <c r="D68" s="263"/>
      <c r="E68" s="290"/>
      <c r="F68" s="293"/>
      <c r="G68" s="293"/>
    </row>
    <row r="69" spans="1:7">
      <c r="A69" s="263"/>
      <c r="C69" s="263"/>
      <c r="D69" s="263"/>
      <c r="E69" s="290"/>
      <c r="F69" s="293"/>
      <c r="G69" s="293"/>
    </row>
    <row r="70" spans="1:7">
      <c r="A70" s="263"/>
      <c r="C70" s="263"/>
      <c r="D70" s="263"/>
      <c r="E70" s="290"/>
      <c r="F70" s="293"/>
      <c r="G70" s="293"/>
    </row>
    <row r="71" spans="1:7">
      <c r="A71" s="263"/>
      <c r="C71" s="263"/>
      <c r="D71" s="263"/>
      <c r="E71" s="290"/>
      <c r="F71" s="293"/>
      <c r="G71" s="293"/>
    </row>
    <row r="72" spans="1:7">
      <c r="A72" s="263"/>
      <c r="C72" s="263"/>
      <c r="D72" s="263"/>
      <c r="E72" s="290"/>
      <c r="F72" s="293"/>
      <c r="G72" s="293"/>
    </row>
    <row r="73" spans="1:7">
      <c r="A73" s="263"/>
      <c r="C73" s="263"/>
      <c r="D73" s="263"/>
      <c r="E73" s="290"/>
      <c r="F73" s="293"/>
      <c r="G73" s="293"/>
    </row>
    <row r="74" spans="1:7">
      <c r="A74" s="263"/>
      <c r="C74" s="263"/>
      <c r="D74" s="263"/>
      <c r="E74" s="290"/>
      <c r="F74" s="293"/>
      <c r="G74" s="293"/>
    </row>
    <row r="75" spans="1:7">
      <c r="A75" s="263"/>
      <c r="C75" s="263"/>
      <c r="D75" s="263"/>
      <c r="E75" s="290"/>
      <c r="F75" s="293"/>
      <c r="G75" s="293"/>
    </row>
    <row r="76" spans="1:7">
      <c r="A76" s="263"/>
      <c r="C76" s="263"/>
      <c r="D76" s="263"/>
      <c r="E76" s="290"/>
      <c r="F76" s="293"/>
      <c r="G76" s="293"/>
    </row>
    <row r="77" spans="1:7">
      <c r="A77" s="263"/>
      <c r="C77" s="263"/>
      <c r="D77" s="263"/>
      <c r="E77" s="290"/>
      <c r="F77" s="293"/>
      <c r="G77" s="293"/>
    </row>
    <row r="78" spans="1:7">
      <c r="A78" s="263"/>
      <c r="C78" s="263"/>
      <c r="D78" s="263"/>
      <c r="E78" s="290"/>
      <c r="F78" s="293"/>
      <c r="G78" s="293"/>
    </row>
    <row r="79" spans="1:7">
      <c r="A79" s="263"/>
      <c r="C79" s="263"/>
      <c r="D79" s="263"/>
      <c r="E79" s="290"/>
      <c r="F79" s="293"/>
      <c r="G79" s="293"/>
    </row>
    <row r="80" spans="1:7">
      <c r="A80" s="263"/>
      <c r="C80" s="263"/>
      <c r="D80" s="263"/>
      <c r="E80" s="290"/>
      <c r="F80" s="293"/>
      <c r="G80" s="293"/>
    </row>
    <row r="81" spans="3:7">
      <c r="C81" s="263"/>
      <c r="D81" s="263"/>
      <c r="E81" s="290"/>
      <c r="F81" s="293"/>
      <c r="G81" s="293"/>
    </row>
    <row r="82" spans="3:7">
      <c r="C82" s="263"/>
      <c r="D82" s="263"/>
      <c r="F82" s="293"/>
      <c r="G82" s="293"/>
    </row>
    <row r="83" spans="3:7">
      <c r="C83" s="263"/>
      <c r="D83" s="263"/>
      <c r="F83" s="293"/>
      <c r="G83" s="293"/>
    </row>
    <row r="84" spans="3:7">
      <c r="C84" s="263"/>
      <c r="D84" s="263"/>
      <c r="F84" s="293"/>
      <c r="G84" s="293"/>
    </row>
    <row r="85" spans="3:7">
      <c r="F85" s="293"/>
      <c r="G85" s="293"/>
    </row>
  </sheetData>
  <mergeCells count="64">
    <mergeCell ref="A50:A51"/>
    <mergeCell ref="B50:B51"/>
    <mergeCell ref="A52:A53"/>
    <mergeCell ref="B52:B53"/>
    <mergeCell ref="A54:A55"/>
    <mergeCell ref="B54:B55"/>
    <mergeCell ref="C51:E51"/>
    <mergeCell ref="C53:E53"/>
    <mergeCell ref="C35:E35"/>
    <mergeCell ref="C55:E55"/>
    <mergeCell ref="A38:A40"/>
    <mergeCell ref="B38:B40"/>
    <mergeCell ref="A41:A43"/>
    <mergeCell ref="B41:B43"/>
    <mergeCell ref="C46:E46"/>
    <mergeCell ref="C49:E49"/>
    <mergeCell ref="A44:A46"/>
    <mergeCell ref="B44:B46"/>
    <mergeCell ref="A47:A49"/>
    <mergeCell ref="B47:B49"/>
    <mergeCell ref="C37:E37"/>
    <mergeCell ref="C40:E40"/>
    <mergeCell ref="C43:E43"/>
    <mergeCell ref="C26:E26"/>
    <mergeCell ref="C29:E29"/>
    <mergeCell ref="C32:E32"/>
    <mergeCell ref="A25:A26"/>
    <mergeCell ref="B25:B26"/>
    <mergeCell ref="A27:A29"/>
    <mergeCell ref="A36:A37"/>
    <mergeCell ref="B36:B37"/>
    <mergeCell ref="B27:B29"/>
    <mergeCell ref="A30:A32"/>
    <mergeCell ref="B30:B32"/>
    <mergeCell ref="A33:A35"/>
    <mergeCell ref="B33:B35"/>
    <mergeCell ref="C18:E18"/>
    <mergeCell ref="C20:E20"/>
    <mergeCell ref="C24:E24"/>
    <mergeCell ref="A21:A24"/>
    <mergeCell ref="B21:B24"/>
    <mergeCell ref="A17:A18"/>
    <mergeCell ref="B17:B18"/>
    <mergeCell ref="A19:A20"/>
    <mergeCell ref="B19:B20"/>
    <mergeCell ref="C16:E16"/>
    <mergeCell ref="A11:A12"/>
    <mergeCell ref="B11:B12"/>
    <mergeCell ref="B13:B14"/>
    <mergeCell ref="A13:A14"/>
    <mergeCell ref="C12:E12"/>
    <mergeCell ref="C14:E14"/>
    <mergeCell ref="A15:A16"/>
    <mergeCell ref="B15:B16"/>
    <mergeCell ref="F4:G4"/>
    <mergeCell ref="C10:E10"/>
    <mergeCell ref="B6:B10"/>
    <mergeCell ref="A6:A10"/>
    <mergeCell ref="A2:G2"/>
    <mergeCell ref="B4:B5"/>
    <mergeCell ref="C4:C5"/>
    <mergeCell ref="D4:D5"/>
    <mergeCell ref="E4:E5"/>
    <mergeCell ref="A4:A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H18"/>
  <sheetViews>
    <sheetView workbookViewId="0">
      <selection activeCell="H18" sqref="H18"/>
    </sheetView>
  </sheetViews>
  <sheetFormatPr defaultRowHeight="12.75"/>
  <cols>
    <col min="1" max="1" width="6.7109375" style="195" customWidth="1"/>
    <col min="2" max="2" width="6.28515625" style="195" customWidth="1"/>
    <col min="3" max="3" width="1.42578125" style="195" customWidth="1"/>
    <col min="4" max="4" width="13.42578125" style="195" customWidth="1"/>
    <col min="5" max="5" width="9.140625" style="195"/>
    <col min="6" max="6" width="47.42578125" style="195" customWidth="1"/>
    <col min="7" max="7" width="22" style="195" customWidth="1"/>
    <col min="8" max="8" width="23" style="195" customWidth="1"/>
    <col min="9" max="16384" width="9.140625" style="195"/>
  </cols>
  <sheetData>
    <row r="1" spans="2:8">
      <c r="H1" s="195" t="s">
        <v>206</v>
      </c>
    </row>
    <row r="6" spans="2:8" ht="55.5" customHeight="1">
      <c r="B6" s="373" t="s">
        <v>376</v>
      </c>
      <c r="C6" s="373"/>
      <c r="D6" s="373"/>
      <c r="E6" s="373"/>
      <c r="F6" s="373"/>
      <c r="G6" s="373"/>
      <c r="H6" s="373"/>
    </row>
    <row r="7" spans="2:8" ht="13.5" customHeight="1"/>
    <row r="8" spans="2:8" s="222" customFormat="1" ht="17.25" customHeight="1">
      <c r="B8" s="405" t="s">
        <v>0</v>
      </c>
      <c r="C8" s="405"/>
      <c r="D8" s="405" t="s">
        <v>1</v>
      </c>
      <c r="E8" s="405" t="s">
        <v>134</v>
      </c>
      <c r="F8" s="405"/>
      <c r="G8" s="400" t="s">
        <v>151</v>
      </c>
      <c r="H8" s="400" t="s">
        <v>181</v>
      </c>
    </row>
    <row r="9" spans="2:8" s="222" customFormat="1" ht="14.25" customHeight="1">
      <c r="B9" s="405"/>
      <c r="C9" s="405"/>
      <c r="D9" s="405"/>
      <c r="E9" s="405"/>
      <c r="F9" s="405"/>
      <c r="G9" s="409"/>
      <c r="H9" s="401"/>
    </row>
    <row r="10" spans="2:8" s="222" customFormat="1" ht="2.25" customHeight="1">
      <c r="B10" s="405"/>
      <c r="C10" s="405"/>
      <c r="D10" s="405"/>
      <c r="E10" s="405"/>
      <c r="F10" s="405"/>
      <c r="G10" s="409"/>
      <c r="H10" s="401"/>
    </row>
    <row r="11" spans="2:8" s="222" customFormat="1" ht="12.75" customHeight="1">
      <c r="B11" s="405"/>
      <c r="C11" s="405"/>
      <c r="D11" s="405"/>
      <c r="E11" s="405"/>
      <c r="F11" s="405"/>
      <c r="G11" s="409"/>
      <c r="H11" s="401"/>
    </row>
    <row r="12" spans="2:8" s="222" customFormat="1" ht="2.25" customHeight="1">
      <c r="B12" s="405"/>
      <c r="C12" s="405"/>
      <c r="D12" s="405"/>
      <c r="E12" s="405"/>
      <c r="F12" s="405"/>
      <c r="G12" s="409"/>
      <c r="H12" s="401"/>
    </row>
    <row r="13" spans="2:8" s="222" customFormat="1" ht="75" customHeight="1">
      <c r="B13" s="405"/>
      <c r="C13" s="405"/>
      <c r="D13" s="405"/>
      <c r="E13" s="405"/>
      <c r="F13" s="405"/>
      <c r="G13" s="410"/>
      <c r="H13" s="402"/>
    </row>
    <row r="14" spans="2:8" s="196" customFormat="1" ht="20.25" customHeight="1">
      <c r="B14" s="403" t="s">
        <v>139</v>
      </c>
      <c r="C14" s="403"/>
      <c r="D14" s="223" t="s">
        <v>140</v>
      </c>
      <c r="E14" s="403" t="s">
        <v>153</v>
      </c>
      <c r="F14" s="403"/>
      <c r="G14" s="223" t="s">
        <v>141</v>
      </c>
      <c r="H14" s="223" t="s">
        <v>142</v>
      </c>
    </row>
    <row r="15" spans="2:8" s="222" customFormat="1" ht="41.25" customHeight="1">
      <c r="B15" s="405" t="s">
        <v>157</v>
      </c>
      <c r="C15" s="405"/>
      <c r="D15" s="224"/>
      <c r="E15" s="406" t="s">
        <v>87</v>
      </c>
      <c r="F15" s="406"/>
      <c r="G15" s="225">
        <f>SUM(G16:G16)</f>
        <v>5000</v>
      </c>
      <c r="H15" s="225">
        <f>SUM(H17)</f>
        <v>5000</v>
      </c>
    </row>
    <row r="16" spans="2:8" s="196" customFormat="1" ht="37.5" customHeight="1">
      <c r="B16" s="403"/>
      <c r="C16" s="403"/>
      <c r="D16" s="223" t="s">
        <v>179</v>
      </c>
      <c r="E16" s="404" t="s">
        <v>178</v>
      </c>
      <c r="F16" s="404"/>
      <c r="G16" s="226">
        <v>5000</v>
      </c>
      <c r="H16" s="226"/>
    </row>
    <row r="17" spans="2:8" s="220" customFormat="1" ht="31.5" customHeight="1">
      <c r="B17" s="407"/>
      <c r="C17" s="408"/>
      <c r="D17" s="221" t="s">
        <v>211</v>
      </c>
      <c r="E17" s="399" t="s">
        <v>185</v>
      </c>
      <c r="F17" s="399"/>
      <c r="G17" s="227"/>
      <c r="H17" s="227">
        <v>5000</v>
      </c>
    </row>
    <row r="18" spans="2:8">
      <c r="G18" s="199"/>
    </row>
  </sheetData>
  <mergeCells count="14">
    <mergeCell ref="B6:H6"/>
    <mergeCell ref="B8:C13"/>
    <mergeCell ref="D8:D13"/>
    <mergeCell ref="E8:F13"/>
    <mergeCell ref="G8:G13"/>
    <mergeCell ref="E17:F17"/>
    <mergeCell ref="H8:H13"/>
    <mergeCell ref="B16:C16"/>
    <mergeCell ref="E16:F16"/>
    <mergeCell ref="B14:C14"/>
    <mergeCell ref="E14:F14"/>
    <mergeCell ref="B15:C15"/>
    <mergeCell ref="E15:F15"/>
    <mergeCell ref="B17:C17"/>
  </mergeCells>
  <phoneticPr fontId="0" type="noConversion"/>
  <pageMargins left="0.98425196850393704" right="0.39370078740157483" top="0.59055118110236227" bottom="0.39370078740157483" header="0.51181102362204722" footer="0.51181102362204722"/>
  <pageSetup paperSize="9" orientation="landscape" r:id="rId1"/>
  <headerFooter alignWithMargins="0">
    <oddFooter>&amp;COpłaty za korzystanie ze środowiska 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F20" sqref="F20:G20"/>
    </sheetView>
  </sheetViews>
  <sheetFormatPr defaultRowHeight="12.75"/>
  <cols>
    <col min="1" max="1" width="8.140625" customWidth="1"/>
    <col min="2" max="2" width="9.85546875" customWidth="1"/>
    <col min="4" max="4" width="8.28515625" customWidth="1"/>
    <col min="5" max="5" width="26" customWidth="1"/>
    <col min="7" max="7" width="12" customWidth="1"/>
  </cols>
  <sheetData>
    <row r="1" spans="1:9">
      <c r="F1" s="318" t="s">
        <v>187</v>
      </c>
      <c r="G1" s="318"/>
      <c r="H1" s="318"/>
      <c r="I1" s="318"/>
    </row>
    <row r="2" spans="1:9">
      <c r="F2" s="318"/>
      <c r="G2" s="318"/>
      <c r="H2" s="318"/>
      <c r="I2" s="318"/>
    </row>
    <row r="3" spans="1:9">
      <c r="F3" s="318"/>
      <c r="G3" s="318"/>
      <c r="H3" s="318"/>
      <c r="I3" s="318"/>
    </row>
    <row r="4" spans="1:9">
      <c r="F4" s="319"/>
      <c r="G4" s="319"/>
      <c r="H4" s="319"/>
      <c r="I4" s="319"/>
    </row>
    <row r="7" spans="1:9">
      <c r="A7" s="427" t="s">
        <v>380</v>
      </c>
      <c r="B7" s="427"/>
      <c r="C7" s="427"/>
      <c r="D7" s="427"/>
      <c r="E7" s="427"/>
      <c r="F7" s="427"/>
      <c r="G7" s="427"/>
      <c r="H7" s="427"/>
      <c r="I7" s="427"/>
    </row>
    <row r="8" spans="1:9">
      <c r="A8" s="428"/>
      <c r="B8" s="429"/>
      <c r="C8" s="429"/>
      <c r="D8" s="429"/>
      <c r="E8" s="429"/>
      <c r="F8" s="429"/>
      <c r="G8" s="429"/>
      <c r="H8" s="429"/>
      <c r="I8" s="429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1" spans="1:9">
      <c r="A11" s="430" t="s">
        <v>99</v>
      </c>
      <c r="B11" s="430"/>
      <c r="C11" s="430"/>
      <c r="D11" s="430"/>
      <c r="E11" s="430"/>
      <c r="F11" s="430"/>
      <c r="G11" s="430"/>
      <c r="H11" s="430"/>
    </row>
    <row r="12" spans="1:9" ht="19.5" customHeight="1">
      <c r="A12" s="430" t="s">
        <v>100</v>
      </c>
      <c r="B12" s="430"/>
      <c r="C12" s="430"/>
      <c r="D12" s="430"/>
      <c r="E12" s="430"/>
      <c r="F12" s="430"/>
      <c r="G12" s="430"/>
      <c r="H12" s="3"/>
    </row>
    <row r="13" spans="1:9">
      <c r="A13" s="4"/>
      <c r="B13" s="4"/>
      <c r="C13" s="4"/>
      <c r="D13" s="4"/>
      <c r="E13" s="1"/>
      <c r="F13" s="1"/>
      <c r="G13" s="1"/>
    </row>
    <row r="14" spans="1:9">
      <c r="A14" s="4"/>
      <c r="B14" s="4"/>
      <c r="C14" s="4"/>
      <c r="D14" s="4"/>
      <c r="E14" s="1"/>
      <c r="F14" s="436" t="s">
        <v>129</v>
      </c>
      <c r="G14" s="437"/>
    </row>
    <row r="15" spans="1:9" s="28" customFormat="1" ht="27" customHeight="1">
      <c r="A15" s="32" t="s">
        <v>0</v>
      </c>
      <c r="B15" s="33" t="s">
        <v>1</v>
      </c>
      <c r="C15" s="433" t="s">
        <v>101</v>
      </c>
      <c r="D15" s="434"/>
      <c r="E15" s="435"/>
      <c r="F15" s="431" t="s">
        <v>130</v>
      </c>
      <c r="G15" s="432"/>
    </row>
    <row r="16" spans="1:9" s="82" customFormat="1" ht="26.25" customHeight="1">
      <c r="A16" s="259">
        <v>900</v>
      </c>
      <c r="B16" s="260">
        <v>90017</v>
      </c>
      <c r="C16" s="441" t="s">
        <v>97</v>
      </c>
      <c r="D16" s="442"/>
      <c r="E16" s="443"/>
      <c r="F16" s="444">
        <v>51756</v>
      </c>
      <c r="G16" s="415"/>
    </row>
    <row r="17" spans="1:10" s="37" customFormat="1" ht="23.25" customHeight="1">
      <c r="A17" s="257"/>
      <c r="B17" s="258"/>
      <c r="C17" s="416" t="s">
        <v>208</v>
      </c>
      <c r="D17" s="417"/>
      <c r="E17" s="418"/>
      <c r="F17" s="419">
        <v>751861</v>
      </c>
      <c r="G17" s="420"/>
    </row>
    <row r="18" spans="1:10" s="3" customFormat="1" ht="10.5" customHeight="1">
      <c r="A18" s="26"/>
      <c r="B18" s="27"/>
      <c r="C18" s="438"/>
      <c r="D18" s="439"/>
      <c r="E18" s="440"/>
      <c r="F18" s="445"/>
      <c r="G18" s="446"/>
    </row>
    <row r="19" spans="1:10" s="37" customFormat="1" ht="20.25" customHeight="1">
      <c r="A19" s="149"/>
      <c r="B19" s="150"/>
      <c r="C19" s="416" t="s">
        <v>191</v>
      </c>
      <c r="D19" s="417"/>
      <c r="E19" s="418"/>
      <c r="F19" s="419">
        <f>SUM(F20:G21)</f>
        <v>751861</v>
      </c>
      <c r="G19" s="420"/>
      <c r="H19" s="151"/>
      <c r="I19" s="151"/>
      <c r="J19" s="151"/>
    </row>
    <row r="20" spans="1:10" ht="32.25" customHeight="1">
      <c r="A20" s="5"/>
      <c r="B20" s="8"/>
      <c r="C20" s="421" t="s">
        <v>112</v>
      </c>
      <c r="D20" s="422"/>
      <c r="E20" s="423"/>
      <c r="F20" s="424">
        <v>478500</v>
      </c>
      <c r="G20" s="425"/>
      <c r="H20" s="426"/>
      <c r="I20" s="426"/>
      <c r="J20" s="8"/>
    </row>
    <row r="21" spans="1:10" ht="25.5" customHeight="1">
      <c r="A21" s="5"/>
      <c r="B21" s="8"/>
      <c r="C21" s="12" t="s">
        <v>192</v>
      </c>
      <c r="D21" s="13"/>
      <c r="E21" s="14"/>
      <c r="F21" s="424">
        <v>273361</v>
      </c>
      <c r="G21" s="425"/>
      <c r="H21" s="426"/>
      <c r="I21" s="426"/>
      <c r="J21" s="8"/>
    </row>
    <row r="22" spans="1:10" s="15" customFormat="1" ht="20.25" customHeight="1">
      <c r="A22" s="16"/>
      <c r="B22" s="18"/>
      <c r="C22" s="411" t="s">
        <v>102</v>
      </c>
      <c r="D22" s="412"/>
      <c r="E22" s="413"/>
      <c r="F22" s="414">
        <v>51756</v>
      </c>
      <c r="G22" s="415"/>
    </row>
    <row r="23" spans="1:10">
      <c r="A23" s="6"/>
      <c r="B23" s="9"/>
      <c r="C23" s="7"/>
      <c r="D23" s="9"/>
      <c r="E23" s="10"/>
      <c r="F23" s="138"/>
      <c r="G23" s="139"/>
    </row>
  </sheetData>
  <mergeCells count="26">
    <mergeCell ref="F1:I1"/>
    <mergeCell ref="F2:I2"/>
    <mergeCell ref="F3:I3"/>
    <mergeCell ref="F4:I4"/>
    <mergeCell ref="H20:I20"/>
    <mergeCell ref="F16:G16"/>
    <mergeCell ref="F17:G17"/>
    <mergeCell ref="F18:G18"/>
    <mergeCell ref="H21:I21"/>
    <mergeCell ref="A7:I7"/>
    <mergeCell ref="A8:I8"/>
    <mergeCell ref="A11:H11"/>
    <mergeCell ref="F15:G15"/>
    <mergeCell ref="C15:E15"/>
    <mergeCell ref="A12:G12"/>
    <mergeCell ref="F14:G14"/>
    <mergeCell ref="C18:E18"/>
    <mergeCell ref="C16:E16"/>
    <mergeCell ref="C17:E17"/>
    <mergeCell ref="C22:E22"/>
    <mergeCell ref="F22:G22"/>
    <mergeCell ref="C19:E19"/>
    <mergeCell ref="F19:G19"/>
    <mergeCell ref="C20:E20"/>
    <mergeCell ref="F20:G20"/>
    <mergeCell ref="F21:G21"/>
  </mergeCells>
  <phoneticPr fontId="0" type="noConversion"/>
  <pageMargins left="0.98425196850393704" right="0.19685039370078741" top="0.59055118110236227" bottom="0.39370078740157483" header="0.51181102362204722" footer="0.51181102362204722"/>
  <pageSetup paperSize="9" orientation="portrait" r:id="rId1"/>
  <headerFooter alignWithMargins="0">
    <oddFooter>&amp;CZakład budżetowy 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05"/>
  <sheetViews>
    <sheetView tabSelected="1" workbookViewId="0">
      <selection activeCell="A132" sqref="A1:XFD1048576"/>
    </sheetView>
  </sheetViews>
  <sheetFormatPr defaultRowHeight="12.75"/>
  <cols>
    <col min="1" max="1" width="4.140625" style="448" customWidth="1"/>
    <col min="2" max="2" width="5.85546875" style="448" customWidth="1"/>
    <col min="3" max="3" width="4.85546875" style="448" customWidth="1"/>
    <col min="4" max="4" width="14.85546875" style="448" customWidth="1"/>
    <col min="5" max="5" width="5" style="448" customWidth="1"/>
    <col min="6" max="6" width="5.140625" style="448" customWidth="1"/>
    <col min="7" max="7" width="9.85546875" style="448" customWidth="1"/>
    <col min="8" max="8" width="10.5703125" style="448" customWidth="1"/>
    <col min="9" max="9" width="10.140625" style="448" customWidth="1"/>
    <col min="10" max="10" width="9.7109375" style="448" customWidth="1"/>
    <col min="11" max="11" width="8.85546875" style="448" customWidth="1"/>
    <col min="12" max="12" width="10" style="448" customWidth="1"/>
    <col min="13" max="13" width="9.7109375" style="448" customWidth="1"/>
    <col min="14" max="15" width="7.140625" style="448" customWidth="1"/>
    <col min="16" max="16" width="9.42578125" style="448" customWidth="1"/>
    <col min="17" max="17" width="9.28515625" style="448" customWidth="1"/>
    <col min="18" max="18" width="4.5703125" style="448" customWidth="1"/>
    <col min="19" max="19" width="5.5703125" style="448" customWidth="1"/>
    <col min="20" max="256" width="9.140625" style="448"/>
    <col min="257" max="257" width="4.140625" style="448" customWidth="1"/>
    <col min="258" max="258" width="5.85546875" style="448" customWidth="1"/>
    <col min="259" max="259" width="4.85546875" style="448" customWidth="1"/>
    <col min="260" max="260" width="14.85546875" style="448" customWidth="1"/>
    <col min="261" max="261" width="5" style="448" customWidth="1"/>
    <col min="262" max="262" width="5.140625" style="448" customWidth="1"/>
    <col min="263" max="263" width="9.85546875" style="448" customWidth="1"/>
    <col min="264" max="264" width="10.5703125" style="448" customWidth="1"/>
    <col min="265" max="265" width="10.140625" style="448" customWidth="1"/>
    <col min="266" max="266" width="9.7109375" style="448" customWidth="1"/>
    <col min="267" max="267" width="8.85546875" style="448" customWidth="1"/>
    <col min="268" max="268" width="10" style="448" customWidth="1"/>
    <col min="269" max="269" width="9.7109375" style="448" customWidth="1"/>
    <col min="270" max="271" width="7.140625" style="448" customWidth="1"/>
    <col min="272" max="272" width="9.42578125" style="448" customWidth="1"/>
    <col min="273" max="273" width="9.28515625" style="448" customWidth="1"/>
    <col min="274" max="274" width="4.5703125" style="448" customWidth="1"/>
    <col min="275" max="275" width="5.5703125" style="448" customWidth="1"/>
    <col min="276" max="512" width="9.140625" style="448"/>
    <col min="513" max="513" width="4.140625" style="448" customWidth="1"/>
    <col min="514" max="514" width="5.85546875" style="448" customWidth="1"/>
    <col min="515" max="515" width="4.85546875" style="448" customWidth="1"/>
    <col min="516" max="516" width="14.85546875" style="448" customWidth="1"/>
    <col min="517" max="517" width="5" style="448" customWidth="1"/>
    <col min="518" max="518" width="5.140625" style="448" customWidth="1"/>
    <col min="519" max="519" width="9.85546875" style="448" customWidth="1"/>
    <col min="520" max="520" width="10.5703125" style="448" customWidth="1"/>
    <col min="521" max="521" width="10.140625" style="448" customWidth="1"/>
    <col min="522" max="522" width="9.7109375" style="448" customWidth="1"/>
    <col min="523" max="523" width="8.85546875" style="448" customWidth="1"/>
    <col min="524" max="524" width="10" style="448" customWidth="1"/>
    <col min="525" max="525" width="9.7109375" style="448" customWidth="1"/>
    <col min="526" max="527" width="7.140625" style="448" customWidth="1"/>
    <col min="528" max="528" width="9.42578125" style="448" customWidth="1"/>
    <col min="529" max="529" width="9.28515625" style="448" customWidth="1"/>
    <col min="530" max="530" width="4.5703125" style="448" customWidth="1"/>
    <col min="531" max="531" width="5.5703125" style="448" customWidth="1"/>
    <col min="532" max="768" width="9.140625" style="448"/>
    <col min="769" max="769" width="4.140625" style="448" customWidth="1"/>
    <col min="770" max="770" width="5.85546875" style="448" customWidth="1"/>
    <col min="771" max="771" width="4.85546875" style="448" customWidth="1"/>
    <col min="772" max="772" width="14.85546875" style="448" customWidth="1"/>
    <col min="773" max="773" width="5" style="448" customWidth="1"/>
    <col min="774" max="774" width="5.140625" style="448" customWidth="1"/>
    <col min="775" max="775" width="9.85546875" style="448" customWidth="1"/>
    <col min="776" max="776" width="10.5703125" style="448" customWidth="1"/>
    <col min="777" max="777" width="10.140625" style="448" customWidth="1"/>
    <col min="778" max="778" width="9.7109375" style="448" customWidth="1"/>
    <col min="779" max="779" width="8.85546875" style="448" customWidth="1"/>
    <col min="780" max="780" width="10" style="448" customWidth="1"/>
    <col min="781" max="781" width="9.7109375" style="448" customWidth="1"/>
    <col min="782" max="783" width="7.140625" style="448" customWidth="1"/>
    <col min="784" max="784" width="9.42578125" style="448" customWidth="1"/>
    <col min="785" max="785" width="9.28515625" style="448" customWidth="1"/>
    <col min="786" max="786" width="4.5703125" style="448" customWidth="1"/>
    <col min="787" max="787" width="5.5703125" style="448" customWidth="1"/>
    <col min="788" max="1024" width="9.140625" style="448"/>
    <col min="1025" max="1025" width="4.140625" style="448" customWidth="1"/>
    <col min="1026" max="1026" width="5.85546875" style="448" customWidth="1"/>
    <col min="1027" max="1027" width="4.85546875" style="448" customWidth="1"/>
    <col min="1028" max="1028" width="14.85546875" style="448" customWidth="1"/>
    <col min="1029" max="1029" width="5" style="448" customWidth="1"/>
    <col min="1030" max="1030" width="5.140625" style="448" customWidth="1"/>
    <col min="1031" max="1031" width="9.85546875" style="448" customWidth="1"/>
    <col min="1032" max="1032" width="10.5703125" style="448" customWidth="1"/>
    <col min="1033" max="1033" width="10.140625" style="448" customWidth="1"/>
    <col min="1034" max="1034" width="9.7109375" style="448" customWidth="1"/>
    <col min="1035" max="1035" width="8.85546875" style="448" customWidth="1"/>
    <col min="1036" max="1036" width="10" style="448" customWidth="1"/>
    <col min="1037" max="1037" width="9.7109375" style="448" customWidth="1"/>
    <col min="1038" max="1039" width="7.140625" style="448" customWidth="1"/>
    <col min="1040" max="1040" width="9.42578125" style="448" customWidth="1"/>
    <col min="1041" max="1041" width="9.28515625" style="448" customWidth="1"/>
    <col min="1042" max="1042" width="4.5703125" style="448" customWidth="1"/>
    <col min="1043" max="1043" width="5.5703125" style="448" customWidth="1"/>
    <col min="1044" max="1280" width="9.140625" style="448"/>
    <col min="1281" max="1281" width="4.140625" style="448" customWidth="1"/>
    <col min="1282" max="1282" width="5.85546875" style="448" customWidth="1"/>
    <col min="1283" max="1283" width="4.85546875" style="448" customWidth="1"/>
    <col min="1284" max="1284" width="14.85546875" style="448" customWidth="1"/>
    <col min="1285" max="1285" width="5" style="448" customWidth="1"/>
    <col min="1286" max="1286" width="5.140625" style="448" customWidth="1"/>
    <col min="1287" max="1287" width="9.85546875" style="448" customWidth="1"/>
    <col min="1288" max="1288" width="10.5703125" style="448" customWidth="1"/>
    <col min="1289" max="1289" width="10.140625" style="448" customWidth="1"/>
    <col min="1290" max="1290" width="9.7109375" style="448" customWidth="1"/>
    <col min="1291" max="1291" width="8.85546875" style="448" customWidth="1"/>
    <col min="1292" max="1292" width="10" style="448" customWidth="1"/>
    <col min="1293" max="1293" width="9.7109375" style="448" customWidth="1"/>
    <col min="1294" max="1295" width="7.140625" style="448" customWidth="1"/>
    <col min="1296" max="1296" width="9.42578125" style="448" customWidth="1"/>
    <col min="1297" max="1297" width="9.28515625" style="448" customWidth="1"/>
    <col min="1298" max="1298" width="4.5703125" style="448" customWidth="1"/>
    <col min="1299" max="1299" width="5.5703125" style="448" customWidth="1"/>
    <col min="1300" max="1536" width="9.140625" style="448"/>
    <col min="1537" max="1537" width="4.140625" style="448" customWidth="1"/>
    <col min="1538" max="1538" width="5.85546875" style="448" customWidth="1"/>
    <col min="1539" max="1539" width="4.85546875" style="448" customWidth="1"/>
    <col min="1540" max="1540" width="14.85546875" style="448" customWidth="1"/>
    <col min="1541" max="1541" width="5" style="448" customWidth="1"/>
    <col min="1542" max="1542" width="5.140625" style="448" customWidth="1"/>
    <col min="1543" max="1543" width="9.85546875" style="448" customWidth="1"/>
    <col min="1544" max="1544" width="10.5703125" style="448" customWidth="1"/>
    <col min="1545" max="1545" width="10.140625" style="448" customWidth="1"/>
    <col min="1546" max="1546" width="9.7109375" style="448" customWidth="1"/>
    <col min="1547" max="1547" width="8.85546875" style="448" customWidth="1"/>
    <col min="1548" max="1548" width="10" style="448" customWidth="1"/>
    <col min="1549" max="1549" width="9.7109375" style="448" customWidth="1"/>
    <col min="1550" max="1551" width="7.140625" style="448" customWidth="1"/>
    <col min="1552" max="1552" width="9.42578125" style="448" customWidth="1"/>
    <col min="1553" max="1553" width="9.28515625" style="448" customWidth="1"/>
    <col min="1554" max="1554" width="4.5703125" style="448" customWidth="1"/>
    <col min="1555" max="1555" width="5.5703125" style="448" customWidth="1"/>
    <col min="1556" max="1792" width="9.140625" style="448"/>
    <col min="1793" max="1793" width="4.140625" style="448" customWidth="1"/>
    <col min="1794" max="1794" width="5.85546875" style="448" customWidth="1"/>
    <col min="1795" max="1795" width="4.85546875" style="448" customWidth="1"/>
    <col min="1796" max="1796" width="14.85546875" style="448" customWidth="1"/>
    <col min="1797" max="1797" width="5" style="448" customWidth="1"/>
    <col min="1798" max="1798" width="5.140625" style="448" customWidth="1"/>
    <col min="1799" max="1799" width="9.85546875" style="448" customWidth="1"/>
    <col min="1800" max="1800" width="10.5703125" style="448" customWidth="1"/>
    <col min="1801" max="1801" width="10.140625" style="448" customWidth="1"/>
    <col min="1802" max="1802" width="9.7109375" style="448" customWidth="1"/>
    <col min="1803" max="1803" width="8.85546875" style="448" customWidth="1"/>
    <col min="1804" max="1804" width="10" style="448" customWidth="1"/>
    <col min="1805" max="1805" width="9.7109375" style="448" customWidth="1"/>
    <col min="1806" max="1807" width="7.140625" style="448" customWidth="1"/>
    <col min="1808" max="1808" width="9.42578125" style="448" customWidth="1"/>
    <col min="1809" max="1809" width="9.28515625" style="448" customWidth="1"/>
    <col min="1810" max="1810" width="4.5703125" style="448" customWidth="1"/>
    <col min="1811" max="1811" width="5.5703125" style="448" customWidth="1"/>
    <col min="1812" max="2048" width="9.140625" style="448"/>
    <col min="2049" max="2049" width="4.140625" style="448" customWidth="1"/>
    <col min="2050" max="2050" width="5.85546875" style="448" customWidth="1"/>
    <col min="2051" max="2051" width="4.85546875" style="448" customWidth="1"/>
    <col min="2052" max="2052" width="14.85546875" style="448" customWidth="1"/>
    <col min="2053" max="2053" width="5" style="448" customWidth="1"/>
    <col min="2054" max="2054" width="5.140625" style="448" customWidth="1"/>
    <col min="2055" max="2055" width="9.85546875" style="448" customWidth="1"/>
    <col min="2056" max="2056" width="10.5703125" style="448" customWidth="1"/>
    <col min="2057" max="2057" width="10.140625" style="448" customWidth="1"/>
    <col min="2058" max="2058" width="9.7109375" style="448" customWidth="1"/>
    <col min="2059" max="2059" width="8.85546875" style="448" customWidth="1"/>
    <col min="2060" max="2060" width="10" style="448" customWidth="1"/>
    <col min="2061" max="2061" width="9.7109375" style="448" customWidth="1"/>
    <col min="2062" max="2063" width="7.140625" style="448" customWidth="1"/>
    <col min="2064" max="2064" width="9.42578125" style="448" customWidth="1"/>
    <col min="2065" max="2065" width="9.28515625" style="448" customWidth="1"/>
    <col min="2066" max="2066" width="4.5703125" style="448" customWidth="1"/>
    <col min="2067" max="2067" width="5.5703125" style="448" customWidth="1"/>
    <col min="2068" max="2304" width="9.140625" style="448"/>
    <col min="2305" max="2305" width="4.140625" style="448" customWidth="1"/>
    <col min="2306" max="2306" width="5.85546875" style="448" customWidth="1"/>
    <col min="2307" max="2307" width="4.85546875" style="448" customWidth="1"/>
    <col min="2308" max="2308" width="14.85546875" style="448" customWidth="1"/>
    <col min="2309" max="2309" width="5" style="448" customWidth="1"/>
    <col min="2310" max="2310" width="5.140625" style="448" customWidth="1"/>
    <col min="2311" max="2311" width="9.85546875" style="448" customWidth="1"/>
    <col min="2312" max="2312" width="10.5703125" style="448" customWidth="1"/>
    <col min="2313" max="2313" width="10.140625" style="448" customWidth="1"/>
    <col min="2314" max="2314" width="9.7109375" style="448" customWidth="1"/>
    <col min="2315" max="2315" width="8.85546875" style="448" customWidth="1"/>
    <col min="2316" max="2316" width="10" style="448" customWidth="1"/>
    <col min="2317" max="2317" width="9.7109375" style="448" customWidth="1"/>
    <col min="2318" max="2319" width="7.140625" style="448" customWidth="1"/>
    <col min="2320" max="2320" width="9.42578125" style="448" customWidth="1"/>
    <col min="2321" max="2321" width="9.28515625" style="448" customWidth="1"/>
    <col min="2322" max="2322" width="4.5703125" style="448" customWidth="1"/>
    <col min="2323" max="2323" width="5.5703125" style="448" customWidth="1"/>
    <col min="2324" max="2560" width="9.140625" style="448"/>
    <col min="2561" max="2561" width="4.140625" style="448" customWidth="1"/>
    <col min="2562" max="2562" width="5.85546875" style="448" customWidth="1"/>
    <col min="2563" max="2563" width="4.85546875" style="448" customWidth="1"/>
    <col min="2564" max="2564" width="14.85546875" style="448" customWidth="1"/>
    <col min="2565" max="2565" width="5" style="448" customWidth="1"/>
    <col min="2566" max="2566" width="5.140625" style="448" customWidth="1"/>
    <col min="2567" max="2567" width="9.85546875" style="448" customWidth="1"/>
    <col min="2568" max="2568" width="10.5703125" style="448" customWidth="1"/>
    <col min="2569" max="2569" width="10.140625" style="448" customWidth="1"/>
    <col min="2570" max="2570" width="9.7109375" style="448" customWidth="1"/>
    <col min="2571" max="2571" width="8.85546875" style="448" customWidth="1"/>
    <col min="2572" max="2572" width="10" style="448" customWidth="1"/>
    <col min="2573" max="2573" width="9.7109375" style="448" customWidth="1"/>
    <col min="2574" max="2575" width="7.140625" style="448" customWidth="1"/>
    <col min="2576" max="2576" width="9.42578125" style="448" customWidth="1"/>
    <col min="2577" max="2577" width="9.28515625" style="448" customWidth="1"/>
    <col min="2578" max="2578" width="4.5703125" style="448" customWidth="1"/>
    <col min="2579" max="2579" width="5.5703125" style="448" customWidth="1"/>
    <col min="2580" max="2816" width="9.140625" style="448"/>
    <col min="2817" max="2817" width="4.140625" style="448" customWidth="1"/>
    <col min="2818" max="2818" width="5.85546875" style="448" customWidth="1"/>
    <col min="2819" max="2819" width="4.85546875" style="448" customWidth="1"/>
    <col min="2820" max="2820" width="14.85546875" style="448" customWidth="1"/>
    <col min="2821" max="2821" width="5" style="448" customWidth="1"/>
    <col min="2822" max="2822" width="5.140625" style="448" customWidth="1"/>
    <col min="2823" max="2823" width="9.85546875" style="448" customWidth="1"/>
    <col min="2824" max="2824" width="10.5703125" style="448" customWidth="1"/>
    <col min="2825" max="2825" width="10.140625" style="448" customWidth="1"/>
    <col min="2826" max="2826" width="9.7109375" style="448" customWidth="1"/>
    <col min="2827" max="2827" width="8.85546875" style="448" customWidth="1"/>
    <col min="2828" max="2828" width="10" style="448" customWidth="1"/>
    <col min="2829" max="2829" width="9.7109375" style="448" customWidth="1"/>
    <col min="2830" max="2831" width="7.140625" style="448" customWidth="1"/>
    <col min="2832" max="2832" width="9.42578125" style="448" customWidth="1"/>
    <col min="2833" max="2833" width="9.28515625" style="448" customWidth="1"/>
    <col min="2834" max="2834" width="4.5703125" style="448" customWidth="1"/>
    <col min="2835" max="2835" width="5.5703125" style="448" customWidth="1"/>
    <col min="2836" max="3072" width="9.140625" style="448"/>
    <col min="3073" max="3073" width="4.140625" style="448" customWidth="1"/>
    <col min="3074" max="3074" width="5.85546875" style="448" customWidth="1"/>
    <col min="3075" max="3075" width="4.85546875" style="448" customWidth="1"/>
    <col min="3076" max="3076" width="14.85546875" style="448" customWidth="1"/>
    <col min="3077" max="3077" width="5" style="448" customWidth="1"/>
    <col min="3078" max="3078" width="5.140625" style="448" customWidth="1"/>
    <col min="3079" max="3079" width="9.85546875" style="448" customWidth="1"/>
    <col min="3080" max="3080" width="10.5703125" style="448" customWidth="1"/>
    <col min="3081" max="3081" width="10.140625" style="448" customWidth="1"/>
    <col min="3082" max="3082" width="9.7109375" style="448" customWidth="1"/>
    <col min="3083" max="3083" width="8.85546875" style="448" customWidth="1"/>
    <col min="3084" max="3084" width="10" style="448" customWidth="1"/>
    <col min="3085" max="3085" width="9.7109375" style="448" customWidth="1"/>
    <col min="3086" max="3087" width="7.140625" style="448" customWidth="1"/>
    <col min="3088" max="3088" width="9.42578125" style="448" customWidth="1"/>
    <col min="3089" max="3089" width="9.28515625" style="448" customWidth="1"/>
    <col min="3090" max="3090" width="4.5703125" style="448" customWidth="1"/>
    <col min="3091" max="3091" width="5.5703125" style="448" customWidth="1"/>
    <col min="3092" max="3328" width="9.140625" style="448"/>
    <col min="3329" max="3329" width="4.140625" style="448" customWidth="1"/>
    <col min="3330" max="3330" width="5.85546875" style="448" customWidth="1"/>
    <col min="3331" max="3331" width="4.85546875" style="448" customWidth="1"/>
    <col min="3332" max="3332" width="14.85546875" style="448" customWidth="1"/>
    <col min="3333" max="3333" width="5" style="448" customWidth="1"/>
    <col min="3334" max="3334" width="5.140625" style="448" customWidth="1"/>
    <col min="3335" max="3335" width="9.85546875" style="448" customWidth="1"/>
    <col min="3336" max="3336" width="10.5703125" style="448" customWidth="1"/>
    <col min="3337" max="3337" width="10.140625" style="448" customWidth="1"/>
    <col min="3338" max="3338" width="9.7109375" style="448" customWidth="1"/>
    <col min="3339" max="3339" width="8.85546875" style="448" customWidth="1"/>
    <col min="3340" max="3340" width="10" style="448" customWidth="1"/>
    <col min="3341" max="3341" width="9.7109375" style="448" customWidth="1"/>
    <col min="3342" max="3343" width="7.140625" style="448" customWidth="1"/>
    <col min="3344" max="3344" width="9.42578125" style="448" customWidth="1"/>
    <col min="3345" max="3345" width="9.28515625" style="448" customWidth="1"/>
    <col min="3346" max="3346" width="4.5703125" style="448" customWidth="1"/>
    <col min="3347" max="3347" width="5.5703125" style="448" customWidth="1"/>
    <col min="3348" max="3584" width="9.140625" style="448"/>
    <col min="3585" max="3585" width="4.140625" style="448" customWidth="1"/>
    <col min="3586" max="3586" width="5.85546875" style="448" customWidth="1"/>
    <col min="3587" max="3587" width="4.85546875" style="448" customWidth="1"/>
    <col min="3588" max="3588" width="14.85546875" style="448" customWidth="1"/>
    <col min="3589" max="3589" width="5" style="448" customWidth="1"/>
    <col min="3590" max="3590" width="5.140625" style="448" customWidth="1"/>
    <col min="3591" max="3591" width="9.85546875" style="448" customWidth="1"/>
    <col min="3592" max="3592" width="10.5703125" style="448" customWidth="1"/>
    <col min="3593" max="3593" width="10.140625" style="448" customWidth="1"/>
    <col min="3594" max="3594" width="9.7109375" style="448" customWidth="1"/>
    <col min="3595" max="3595" width="8.85546875" style="448" customWidth="1"/>
    <col min="3596" max="3596" width="10" style="448" customWidth="1"/>
    <col min="3597" max="3597" width="9.7109375" style="448" customWidth="1"/>
    <col min="3598" max="3599" width="7.140625" style="448" customWidth="1"/>
    <col min="3600" max="3600" width="9.42578125" style="448" customWidth="1"/>
    <col min="3601" max="3601" width="9.28515625" style="448" customWidth="1"/>
    <col min="3602" max="3602" width="4.5703125" style="448" customWidth="1"/>
    <col min="3603" max="3603" width="5.5703125" style="448" customWidth="1"/>
    <col min="3604" max="3840" width="9.140625" style="448"/>
    <col min="3841" max="3841" width="4.140625" style="448" customWidth="1"/>
    <col min="3842" max="3842" width="5.85546875" style="448" customWidth="1"/>
    <col min="3843" max="3843" width="4.85546875" style="448" customWidth="1"/>
    <col min="3844" max="3844" width="14.85546875" style="448" customWidth="1"/>
    <col min="3845" max="3845" width="5" style="448" customWidth="1"/>
    <col min="3846" max="3846" width="5.140625" style="448" customWidth="1"/>
    <col min="3847" max="3847" width="9.85546875" style="448" customWidth="1"/>
    <col min="3848" max="3848" width="10.5703125" style="448" customWidth="1"/>
    <col min="3849" max="3849" width="10.140625" style="448" customWidth="1"/>
    <col min="3850" max="3850" width="9.7109375" style="448" customWidth="1"/>
    <col min="3851" max="3851" width="8.85546875" style="448" customWidth="1"/>
    <col min="3852" max="3852" width="10" style="448" customWidth="1"/>
    <col min="3853" max="3853" width="9.7109375" style="448" customWidth="1"/>
    <col min="3854" max="3855" width="7.140625" style="448" customWidth="1"/>
    <col min="3856" max="3856" width="9.42578125" style="448" customWidth="1"/>
    <col min="3857" max="3857" width="9.28515625" style="448" customWidth="1"/>
    <col min="3858" max="3858" width="4.5703125" style="448" customWidth="1"/>
    <col min="3859" max="3859" width="5.5703125" style="448" customWidth="1"/>
    <col min="3860" max="4096" width="9.140625" style="448"/>
    <col min="4097" max="4097" width="4.140625" style="448" customWidth="1"/>
    <col min="4098" max="4098" width="5.85546875" style="448" customWidth="1"/>
    <col min="4099" max="4099" width="4.85546875" style="448" customWidth="1"/>
    <col min="4100" max="4100" width="14.85546875" style="448" customWidth="1"/>
    <col min="4101" max="4101" width="5" style="448" customWidth="1"/>
    <col min="4102" max="4102" width="5.140625" style="448" customWidth="1"/>
    <col min="4103" max="4103" width="9.85546875" style="448" customWidth="1"/>
    <col min="4104" max="4104" width="10.5703125" style="448" customWidth="1"/>
    <col min="4105" max="4105" width="10.140625" style="448" customWidth="1"/>
    <col min="4106" max="4106" width="9.7109375" style="448" customWidth="1"/>
    <col min="4107" max="4107" width="8.85546875" style="448" customWidth="1"/>
    <col min="4108" max="4108" width="10" style="448" customWidth="1"/>
    <col min="4109" max="4109" width="9.7109375" style="448" customWidth="1"/>
    <col min="4110" max="4111" width="7.140625" style="448" customWidth="1"/>
    <col min="4112" max="4112" width="9.42578125" style="448" customWidth="1"/>
    <col min="4113" max="4113" width="9.28515625" style="448" customWidth="1"/>
    <col min="4114" max="4114" width="4.5703125" style="448" customWidth="1"/>
    <col min="4115" max="4115" width="5.5703125" style="448" customWidth="1"/>
    <col min="4116" max="4352" width="9.140625" style="448"/>
    <col min="4353" max="4353" width="4.140625" style="448" customWidth="1"/>
    <col min="4354" max="4354" width="5.85546875" style="448" customWidth="1"/>
    <col min="4355" max="4355" width="4.85546875" style="448" customWidth="1"/>
    <col min="4356" max="4356" width="14.85546875" style="448" customWidth="1"/>
    <col min="4357" max="4357" width="5" style="448" customWidth="1"/>
    <col min="4358" max="4358" width="5.140625" style="448" customWidth="1"/>
    <col min="4359" max="4359" width="9.85546875" style="448" customWidth="1"/>
    <col min="4360" max="4360" width="10.5703125" style="448" customWidth="1"/>
    <col min="4361" max="4361" width="10.140625" style="448" customWidth="1"/>
    <col min="4362" max="4362" width="9.7109375" style="448" customWidth="1"/>
    <col min="4363" max="4363" width="8.85546875" style="448" customWidth="1"/>
    <col min="4364" max="4364" width="10" style="448" customWidth="1"/>
    <col min="4365" max="4365" width="9.7109375" style="448" customWidth="1"/>
    <col min="4366" max="4367" width="7.140625" style="448" customWidth="1"/>
    <col min="4368" max="4368" width="9.42578125" style="448" customWidth="1"/>
    <col min="4369" max="4369" width="9.28515625" style="448" customWidth="1"/>
    <col min="4370" max="4370" width="4.5703125" style="448" customWidth="1"/>
    <col min="4371" max="4371" width="5.5703125" style="448" customWidth="1"/>
    <col min="4372" max="4608" width="9.140625" style="448"/>
    <col min="4609" max="4609" width="4.140625" style="448" customWidth="1"/>
    <col min="4610" max="4610" width="5.85546875" style="448" customWidth="1"/>
    <col min="4611" max="4611" width="4.85546875" style="448" customWidth="1"/>
    <col min="4612" max="4612" width="14.85546875" style="448" customWidth="1"/>
    <col min="4613" max="4613" width="5" style="448" customWidth="1"/>
    <col min="4614" max="4614" width="5.140625" style="448" customWidth="1"/>
    <col min="4615" max="4615" width="9.85546875" style="448" customWidth="1"/>
    <col min="4616" max="4616" width="10.5703125" style="448" customWidth="1"/>
    <col min="4617" max="4617" width="10.140625" style="448" customWidth="1"/>
    <col min="4618" max="4618" width="9.7109375" style="448" customWidth="1"/>
    <col min="4619" max="4619" width="8.85546875" style="448" customWidth="1"/>
    <col min="4620" max="4620" width="10" style="448" customWidth="1"/>
    <col min="4621" max="4621" width="9.7109375" style="448" customWidth="1"/>
    <col min="4622" max="4623" width="7.140625" style="448" customWidth="1"/>
    <col min="4624" max="4624" width="9.42578125" style="448" customWidth="1"/>
    <col min="4625" max="4625" width="9.28515625" style="448" customWidth="1"/>
    <col min="4626" max="4626" width="4.5703125" style="448" customWidth="1"/>
    <col min="4627" max="4627" width="5.5703125" style="448" customWidth="1"/>
    <col min="4628" max="4864" width="9.140625" style="448"/>
    <col min="4865" max="4865" width="4.140625" style="448" customWidth="1"/>
    <col min="4866" max="4866" width="5.85546875" style="448" customWidth="1"/>
    <col min="4867" max="4867" width="4.85546875" style="448" customWidth="1"/>
    <col min="4868" max="4868" width="14.85546875" style="448" customWidth="1"/>
    <col min="4869" max="4869" width="5" style="448" customWidth="1"/>
    <col min="4870" max="4870" width="5.140625" style="448" customWidth="1"/>
    <col min="4871" max="4871" width="9.85546875" style="448" customWidth="1"/>
    <col min="4872" max="4872" width="10.5703125" style="448" customWidth="1"/>
    <col min="4873" max="4873" width="10.140625" style="448" customWidth="1"/>
    <col min="4874" max="4874" width="9.7109375" style="448" customWidth="1"/>
    <col min="4875" max="4875" width="8.85546875" style="448" customWidth="1"/>
    <col min="4876" max="4876" width="10" style="448" customWidth="1"/>
    <col min="4877" max="4877" width="9.7109375" style="448" customWidth="1"/>
    <col min="4878" max="4879" width="7.140625" style="448" customWidth="1"/>
    <col min="4880" max="4880" width="9.42578125" style="448" customWidth="1"/>
    <col min="4881" max="4881" width="9.28515625" style="448" customWidth="1"/>
    <col min="4882" max="4882" width="4.5703125" style="448" customWidth="1"/>
    <col min="4883" max="4883" width="5.5703125" style="448" customWidth="1"/>
    <col min="4884" max="5120" width="9.140625" style="448"/>
    <col min="5121" max="5121" width="4.140625" style="448" customWidth="1"/>
    <col min="5122" max="5122" width="5.85546875" style="448" customWidth="1"/>
    <col min="5123" max="5123" width="4.85546875" style="448" customWidth="1"/>
    <col min="5124" max="5124" width="14.85546875" style="448" customWidth="1"/>
    <col min="5125" max="5125" width="5" style="448" customWidth="1"/>
    <col min="5126" max="5126" width="5.140625" style="448" customWidth="1"/>
    <col min="5127" max="5127" width="9.85546875" style="448" customWidth="1"/>
    <col min="5128" max="5128" width="10.5703125" style="448" customWidth="1"/>
    <col min="5129" max="5129" width="10.140625" style="448" customWidth="1"/>
    <col min="5130" max="5130" width="9.7109375" style="448" customWidth="1"/>
    <col min="5131" max="5131" width="8.85546875" style="448" customWidth="1"/>
    <col min="5132" max="5132" width="10" style="448" customWidth="1"/>
    <col min="5133" max="5133" width="9.7109375" style="448" customWidth="1"/>
    <col min="5134" max="5135" width="7.140625" style="448" customWidth="1"/>
    <col min="5136" max="5136" width="9.42578125" style="448" customWidth="1"/>
    <col min="5137" max="5137" width="9.28515625" style="448" customWidth="1"/>
    <col min="5138" max="5138" width="4.5703125" style="448" customWidth="1"/>
    <col min="5139" max="5139" width="5.5703125" style="448" customWidth="1"/>
    <col min="5140" max="5376" width="9.140625" style="448"/>
    <col min="5377" max="5377" width="4.140625" style="448" customWidth="1"/>
    <col min="5378" max="5378" width="5.85546875" style="448" customWidth="1"/>
    <col min="5379" max="5379" width="4.85546875" style="448" customWidth="1"/>
    <col min="5380" max="5380" width="14.85546875" style="448" customWidth="1"/>
    <col min="5381" max="5381" width="5" style="448" customWidth="1"/>
    <col min="5382" max="5382" width="5.140625" style="448" customWidth="1"/>
    <col min="5383" max="5383" width="9.85546875" style="448" customWidth="1"/>
    <col min="5384" max="5384" width="10.5703125" style="448" customWidth="1"/>
    <col min="5385" max="5385" width="10.140625" style="448" customWidth="1"/>
    <col min="5386" max="5386" width="9.7109375" style="448" customWidth="1"/>
    <col min="5387" max="5387" width="8.85546875" style="448" customWidth="1"/>
    <col min="5388" max="5388" width="10" style="448" customWidth="1"/>
    <col min="5389" max="5389" width="9.7109375" style="448" customWidth="1"/>
    <col min="5390" max="5391" width="7.140625" style="448" customWidth="1"/>
    <col min="5392" max="5392" width="9.42578125" style="448" customWidth="1"/>
    <col min="5393" max="5393" width="9.28515625" style="448" customWidth="1"/>
    <col min="5394" max="5394" width="4.5703125" style="448" customWidth="1"/>
    <col min="5395" max="5395" width="5.5703125" style="448" customWidth="1"/>
    <col min="5396" max="5632" width="9.140625" style="448"/>
    <col min="5633" max="5633" width="4.140625" style="448" customWidth="1"/>
    <col min="5634" max="5634" width="5.85546875" style="448" customWidth="1"/>
    <col min="5635" max="5635" width="4.85546875" style="448" customWidth="1"/>
    <col min="5636" max="5636" width="14.85546875" style="448" customWidth="1"/>
    <col min="5637" max="5637" width="5" style="448" customWidth="1"/>
    <col min="5638" max="5638" width="5.140625" style="448" customWidth="1"/>
    <col min="5639" max="5639" width="9.85546875" style="448" customWidth="1"/>
    <col min="5640" max="5640" width="10.5703125" style="448" customWidth="1"/>
    <col min="5641" max="5641" width="10.140625" style="448" customWidth="1"/>
    <col min="5642" max="5642" width="9.7109375" style="448" customWidth="1"/>
    <col min="5643" max="5643" width="8.85546875" style="448" customWidth="1"/>
    <col min="5644" max="5644" width="10" style="448" customWidth="1"/>
    <col min="5645" max="5645" width="9.7109375" style="448" customWidth="1"/>
    <col min="5646" max="5647" width="7.140625" style="448" customWidth="1"/>
    <col min="5648" max="5648" width="9.42578125" style="448" customWidth="1"/>
    <col min="5649" max="5649" width="9.28515625" style="448" customWidth="1"/>
    <col min="5650" max="5650" width="4.5703125" style="448" customWidth="1"/>
    <col min="5651" max="5651" width="5.5703125" style="448" customWidth="1"/>
    <col min="5652" max="5888" width="9.140625" style="448"/>
    <col min="5889" max="5889" width="4.140625" style="448" customWidth="1"/>
    <col min="5890" max="5890" width="5.85546875" style="448" customWidth="1"/>
    <col min="5891" max="5891" width="4.85546875" style="448" customWidth="1"/>
    <col min="5892" max="5892" width="14.85546875" style="448" customWidth="1"/>
    <col min="5893" max="5893" width="5" style="448" customWidth="1"/>
    <col min="5894" max="5894" width="5.140625" style="448" customWidth="1"/>
    <col min="5895" max="5895" width="9.85546875" style="448" customWidth="1"/>
    <col min="5896" max="5896" width="10.5703125" style="448" customWidth="1"/>
    <col min="5897" max="5897" width="10.140625" style="448" customWidth="1"/>
    <col min="5898" max="5898" width="9.7109375" style="448" customWidth="1"/>
    <col min="5899" max="5899" width="8.85546875" style="448" customWidth="1"/>
    <col min="5900" max="5900" width="10" style="448" customWidth="1"/>
    <col min="5901" max="5901" width="9.7109375" style="448" customWidth="1"/>
    <col min="5902" max="5903" width="7.140625" style="448" customWidth="1"/>
    <col min="5904" max="5904" width="9.42578125" style="448" customWidth="1"/>
    <col min="5905" max="5905" width="9.28515625" style="448" customWidth="1"/>
    <col min="5906" max="5906" width="4.5703125" style="448" customWidth="1"/>
    <col min="5907" max="5907" width="5.5703125" style="448" customWidth="1"/>
    <col min="5908" max="6144" width="9.140625" style="448"/>
    <col min="6145" max="6145" width="4.140625" style="448" customWidth="1"/>
    <col min="6146" max="6146" width="5.85546875" style="448" customWidth="1"/>
    <col min="6147" max="6147" width="4.85546875" style="448" customWidth="1"/>
    <col min="6148" max="6148" width="14.85546875" style="448" customWidth="1"/>
    <col min="6149" max="6149" width="5" style="448" customWidth="1"/>
    <col min="6150" max="6150" width="5.140625" style="448" customWidth="1"/>
    <col min="6151" max="6151" width="9.85546875" style="448" customWidth="1"/>
    <col min="6152" max="6152" width="10.5703125" style="448" customWidth="1"/>
    <col min="6153" max="6153" width="10.140625" style="448" customWidth="1"/>
    <col min="6154" max="6154" width="9.7109375" style="448" customWidth="1"/>
    <col min="6155" max="6155" width="8.85546875" style="448" customWidth="1"/>
    <col min="6156" max="6156" width="10" style="448" customWidth="1"/>
    <col min="6157" max="6157" width="9.7109375" style="448" customWidth="1"/>
    <col min="6158" max="6159" width="7.140625" style="448" customWidth="1"/>
    <col min="6160" max="6160" width="9.42578125" style="448" customWidth="1"/>
    <col min="6161" max="6161" width="9.28515625" style="448" customWidth="1"/>
    <col min="6162" max="6162" width="4.5703125" style="448" customWidth="1"/>
    <col min="6163" max="6163" width="5.5703125" style="448" customWidth="1"/>
    <col min="6164" max="6400" width="9.140625" style="448"/>
    <col min="6401" max="6401" width="4.140625" style="448" customWidth="1"/>
    <col min="6402" max="6402" width="5.85546875" style="448" customWidth="1"/>
    <col min="6403" max="6403" width="4.85546875" style="448" customWidth="1"/>
    <col min="6404" max="6404" width="14.85546875" style="448" customWidth="1"/>
    <col min="6405" max="6405" width="5" style="448" customWidth="1"/>
    <col min="6406" max="6406" width="5.140625" style="448" customWidth="1"/>
    <col min="6407" max="6407" width="9.85546875" style="448" customWidth="1"/>
    <col min="6408" max="6408" width="10.5703125" style="448" customWidth="1"/>
    <col min="6409" max="6409" width="10.140625" style="448" customWidth="1"/>
    <col min="6410" max="6410" width="9.7109375" style="448" customWidth="1"/>
    <col min="6411" max="6411" width="8.85546875" style="448" customWidth="1"/>
    <col min="6412" max="6412" width="10" style="448" customWidth="1"/>
    <col min="6413" max="6413" width="9.7109375" style="448" customWidth="1"/>
    <col min="6414" max="6415" width="7.140625" style="448" customWidth="1"/>
    <col min="6416" max="6416" width="9.42578125" style="448" customWidth="1"/>
    <col min="6417" max="6417" width="9.28515625" style="448" customWidth="1"/>
    <col min="6418" max="6418" width="4.5703125" style="448" customWidth="1"/>
    <col min="6419" max="6419" width="5.5703125" style="448" customWidth="1"/>
    <col min="6420" max="6656" width="9.140625" style="448"/>
    <col min="6657" max="6657" width="4.140625" style="448" customWidth="1"/>
    <col min="6658" max="6658" width="5.85546875" style="448" customWidth="1"/>
    <col min="6659" max="6659" width="4.85546875" style="448" customWidth="1"/>
    <col min="6660" max="6660" width="14.85546875" style="448" customWidth="1"/>
    <col min="6661" max="6661" width="5" style="448" customWidth="1"/>
    <col min="6662" max="6662" width="5.140625" style="448" customWidth="1"/>
    <col min="6663" max="6663" width="9.85546875" style="448" customWidth="1"/>
    <col min="6664" max="6664" width="10.5703125" style="448" customWidth="1"/>
    <col min="6665" max="6665" width="10.140625" style="448" customWidth="1"/>
    <col min="6666" max="6666" width="9.7109375" style="448" customWidth="1"/>
    <col min="6667" max="6667" width="8.85546875" style="448" customWidth="1"/>
    <col min="6668" max="6668" width="10" style="448" customWidth="1"/>
    <col min="6669" max="6669" width="9.7109375" style="448" customWidth="1"/>
    <col min="6670" max="6671" width="7.140625" style="448" customWidth="1"/>
    <col min="6672" max="6672" width="9.42578125" style="448" customWidth="1"/>
    <col min="6673" max="6673" width="9.28515625" style="448" customWidth="1"/>
    <col min="6674" max="6674" width="4.5703125" style="448" customWidth="1"/>
    <col min="6675" max="6675" width="5.5703125" style="448" customWidth="1"/>
    <col min="6676" max="6912" width="9.140625" style="448"/>
    <col min="6913" max="6913" width="4.140625" style="448" customWidth="1"/>
    <col min="6914" max="6914" width="5.85546875" style="448" customWidth="1"/>
    <col min="6915" max="6915" width="4.85546875" style="448" customWidth="1"/>
    <col min="6916" max="6916" width="14.85546875" style="448" customWidth="1"/>
    <col min="6917" max="6917" width="5" style="448" customWidth="1"/>
    <col min="6918" max="6918" width="5.140625" style="448" customWidth="1"/>
    <col min="6919" max="6919" width="9.85546875" style="448" customWidth="1"/>
    <col min="6920" max="6920" width="10.5703125" style="448" customWidth="1"/>
    <col min="6921" max="6921" width="10.140625" style="448" customWidth="1"/>
    <col min="6922" max="6922" width="9.7109375" style="448" customWidth="1"/>
    <col min="6923" max="6923" width="8.85546875" style="448" customWidth="1"/>
    <col min="6924" max="6924" width="10" style="448" customWidth="1"/>
    <col min="6925" max="6925" width="9.7109375" style="448" customWidth="1"/>
    <col min="6926" max="6927" width="7.140625" style="448" customWidth="1"/>
    <col min="6928" max="6928" width="9.42578125" style="448" customWidth="1"/>
    <col min="6929" max="6929" width="9.28515625" style="448" customWidth="1"/>
    <col min="6930" max="6930" width="4.5703125" style="448" customWidth="1"/>
    <col min="6931" max="6931" width="5.5703125" style="448" customWidth="1"/>
    <col min="6932" max="7168" width="9.140625" style="448"/>
    <col min="7169" max="7169" width="4.140625" style="448" customWidth="1"/>
    <col min="7170" max="7170" width="5.85546875" style="448" customWidth="1"/>
    <col min="7171" max="7171" width="4.85546875" style="448" customWidth="1"/>
    <col min="7172" max="7172" width="14.85546875" style="448" customWidth="1"/>
    <col min="7173" max="7173" width="5" style="448" customWidth="1"/>
    <col min="7174" max="7174" width="5.140625" style="448" customWidth="1"/>
    <col min="7175" max="7175" width="9.85546875" style="448" customWidth="1"/>
    <col min="7176" max="7176" width="10.5703125" style="448" customWidth="1"/>
    <col min="7177" max="7177" width="10.140625" style="448" customWidth="1"/>
    <col min="7178" max="7178" width="9.7109375" style="448" customWidth="1"/>
    <col min="7179" max="7179" width="8.85546875" style="448" customWidth="1"/>
    <col min="7180" max="7180" width="10" style="448" customWidth="1"/>
    <col min="7181" max="7181" width="9.7109375" style="448" customWidth="1"/>
    <col min="7182" max="7183" width="7.140625" style="448" customWidth="1"/>
    <col min="7184" max="7184" width="9.42578125" style="448" customWidth="1"/>
    <col min="7185" max="7185" width="9.28515625" style="448" customWidth="1"/>
    <col min="7186" max="7186" width="4.5703125" style="448" customWidth="1"/>
    <col min="7187" max="7187" width="5.5703125" style="448" customWidth="1"/>
    <col min="7188" max="7424" width="9.140625" style="448"/>
    <col min="7425" max="7425" width="4.140625" style="448" customWidth="1"/>
    <col min="7426" max="7426" width="5.85546875" style="448" customWidth="1"/>
    <col min="7427" max="7427" width="4.85546875" style="448" customWidth="1"/>
    <col min="7428" max="7428" width="14.85546875" style="448" customWidth="1"/>
    <col min="7429" max="7429" width="5" style="448" customWidth="1"/>
    <col min="7430" max="7430" width="5.140625" style="448" customWidth="1"/>
    <col min="7431" max="7431" width="9.85546875" style="448" customWidth="1"/>
    <col min="7432" max="7432" width="10.5703125" style="448" customWidth="1"/>
    <col min="7433" max="7433" width="10.140625" style="448" customWidth="1"/>
    <col min="7434" max="7434" width="9.7109375" style="448" customWidth="1"/>
    <col min="7435" max="7435" width="8.85546875" style="448" customWidth="1"/>
    <col min="7436" max="7436" width="10" style="448" customWidth="1"/>
    <col min="7437" max="7437" width="9.7109375" style="448" customWidth="1"/>
    <col min="7438" max="7439" width="7.140625" style="448" customWidth="1"/>
    <col min="7440" max="7440" width="9.42578125" style="448" customWidth="1"/>
    <col min="7441" max="7441" width="9.28515625" style="448" customWidth="1"/>
    <col min="7442" max="7442" width="4.5703125" style="448" customWidth="1"/>
    <col min="7443" max="7443" width="5.5703125" style="448" customWidth="1"/>
    <col min="7444" max="7680" width="9.140625" style="448"/>
    <col min="7681" max="7681" width="4.140625" style="448" customWidth="1"/>
    <col min="7682" max="7682" width="5.85546875" style="448" customWidth="1"/>
    <col min="7683" max="7683" width="4.85546875" style="448" customWidth="1"/>
    <col min="7684" max="7684" width="14.85546875" style="448" customWidth="1"/>
    <col min="7685" max="7685" width="5" style="448" customWidth="1"/>
    <col min="7686" max="7686" width="5.140625" style="448" customWidth="1"/>
    <col min="7687" max="7687" width="9.85546875" style="448" customWidth="1"/>
    <col min="7688" max="7688" width="10.5703125" style="448" customWidth="1"/>
    <col min="7689" max="7689" width="10.140625" style="448" customWidth="1"/>
    <col min="7690" max="7690" width="9.7109375" style="448" customWidth="1"/>
    <col min="7691" max="7691" width="8.85546875" style="448" customWidth="1"/>
    <col min="7692" max="7692" width="10" style="448" customWidth="1"/>
    <col min="7693" max="7693" width="9.7109375" style="448" customWidth="1"/>
    <col min="7694" max="7695" width="7.140625" style="448" customWidth="1"/>
    <col min="7696" max="7696" width="9.42578125" style="448" customWidth="1"/>
    <col min="7697" max="7697" width="9.28515625" style="448" customWidth="1"/>
    <col min="7698" max="7698" width="4.5703125" style="448" customWidth="1"/>
    <col min="7699" max="7699" width="5.5703125" style="448" customWidth="1"/>
    <col min="7700" max="7936" width="9.140625" style="448"/>
    <col min="7937" max="7937" width="4.140625" style="448" customWidth="1"/>
    <col min="7938" max="7938" width="5.85546875" style="448" customWidth="1"/>
    <col min="7939" max="7939" width="4.85546875" style="448" customWidth="1"/>
    <col min="7940" max="7940" width="14.85546875" style="448" customWidth="1"/>
    <col min="7941" max="7941" width="5" style="448" customWidth="1"/>
    <col min="7942" max="7942" width="5.140625" style="448" customWidth="1"/>
    <col min="7943" max="7943" width="9.85546875" style="448" customWidth="1"/>
    <col min="7944" max="7944" width="10.5703125" style="448" customWidth="1"/>
    <col min="7945" max="7945" width="10.140625" style="448" customWidth="1"/>
    <col min="7946" max="7946" width="9.7109375" style="448" customWidth="1"/>
    <col min="7947" max="7947" width="8.85546875" style="448" customWidth="1"/>
    <col min="7948" max="7948" width="10" style="448" customWidth="1"/>
    <col min="7949" max="7949" width="9.7109375" style="448" customWidth="1"/>
    <col min="7950" max="7951" width="7.140625" style="448" customWidth="1"/>
    <col min="7952" max="7952" width="9.42578125" style="448" customWidth="1"/>
    <col min="7953" max="7953" width="9.28515625" style="448" customWidth="1"/>
    <col min="7954" max="7954" width="4.5703125" style="448" customWidth="1"/>
    <col min="7955" max="7955" width="5.5703125" style="448" customWidth="1"/>
    <col min="7956" max="8192" width="9.140625" style="448"/>
    <col min="8193" max="8193" width="4.140625" style="448" customWidth="1"/>
    <col min="8194" max="8194" width="5.85546875" style="448" customWidth="1"/>
    <col min="8195" max="8195" width="4.85546875" style="448" customWidth="1"/>
    <col min="8196" max="8196" width="14.85546875" style="448" customWidth="1"/>
    <col min="8197" max="8197" width="5" style="448" customWidth="1"/>
    <col min="8198" max="8198" width="5.140625" style="448" customWidth="1"/>
    <col min="8199" max="8199" width="9.85546875" style="448" customWidth="1"/>
    <col min="8200" max="8200" width="10.5703125" style="448" customWidth="1"/>
    <col min="8201" max="8201" width="10.140625" style="448" customWidth="1"/>
    <col min="8202" max="8202" width="9.7109375" style="448" customWidth="1"/>
    <col min="8203" max="8203" width="8.85546875" style="448" customWidth="1"/>
    <col min="8204" max="8204" width="10" style="448" customWidth="1"/>
    <col min="8205" max="8205" width="9.7109375" style="448" customWidth="1"/>
    <col min="8206" max="8207" width="7.140625" style="448" customWidth="1"/>
    <col min="8208" max="8208" width="9.42578125" style="448" customWidth="1"/>
    <col min="8209" max="8209" width="9.28515625" style="448" customWidth="1"/>
    <col min="8210" max="8210" width="4.5703125" style="448" customWidth="1"/>
    <col min="8211" max="8211" width="5.5703125" style="448" customWidth="1"/>
    <col min="8212" max="8448" width="9.140625" style="448"/>
    <col min="8449" max="8449" width="4.140625" style="448" customWidth="1"/>
    <col min="8450" max="8450" width="5.85546875" style="448" customWidth="1"/>
    <col min="8451" max="8451" width="4.85546875" style="448" customWidth="1"/>
    <col min="8452" max="8452" width="14.85546875" style="448" customWidth="1"/>
    <col min="8453" max="8453" width="5" style="448" customWidth="1"/>
    <col min="8454" max="8454" width="5.140625" style="448" customWidth="1"/>
    <col min="8455" max="8455" width="9.85546875" style="448" customWidth="1"/>
    <col min="8456" max="8456" width="10.5703125" style="448" customWidth="1"/>
    <col min="8457" max="8457" width="10.140625" style="448" customWidth="1"/>
    <col min="8458" max="8458" width="9.7109375" style="448" customWidth="1"/>
    <col min="8459" max="8459" width="8.85546875" style="448" customWidth="1"/>
    <col min="8460" max="8460" width="10" style="448" customWidth="1"/>
    <col min="8461" max="8461" width="9.7109375" style="448" customWidth="1"/>
    <col min="8462" max="8463" width="7.140625" style="448" customWidth="1"/>
    <col min="8464" max="8464" width="9.42578125" style="448" customWidth="1"/>
    <col min="8465" max="8465" width="9.28515625" style="448" customWidth="1"/>
    <col min="8466" max="8466" width="4.5703125" style="448" customWidth="1"/>
    <col min="8467" max="8467" width="5.5703125" style="448" customWidth="1"/>
    <col min="8468" max="8704" width="9.140625" style="448"/>
    <col min="8705" max="8705" width="4.140625" style="448" customWidth="1"/>
    <col min="8706" max="8706" width="5.85546875" style="448" customWidth="1"/>
    <col min="8707" max="8707" width="4.85546875" style="448" customWidth="1"/>
    <col min="8708" max="8708" width="14.85546875" style="448" customWidth="1"/>
    <col min="8709" max="8709" width="5" style="448" customWidth="1"/>
    <col min="8710" max="8710" width="5.140625" style="448" customWidth="1"/>
    <col min="8711" max="8711" width="9.85546875" style="448" customWidth="1"/>
    <col min="8712" max="8712" width="10.5703125" style="448" customWidth="1"/>
    <col min="8713" max="8713" width="10.140625" style="448" customWidth="1"/>
    <col min="8714" max="8714" width="9.7109375" style="448" customWidth="1"/>
    <col min="8715" max="8715" width="8.85546875" style="448" customWidth="1"/>
    <col min="8716" max="8716" width="10" style="448" customWidth="1"/>
    <col min="8717" max="8717" width="9.7109375" style="448" customWidth="1"/>
    <col min="8718" max="8719" width="7.140625" style="448" customWidth="1"/>
    <col min="8720" max="8720" width="9.42578125" style="448" customWidth="1"/>
    <col min="8721" max="8721" width="9.28515625" style="448" customWidth="1"/>
    <col min="8722" max="8722" width="4.5703125" style="448" customWidth="1"/>
    <col min="8723" max="8723" width="5.5703125" style="448" customWidth="1"/>
    <col min="8724" max="8960" width="9.140625" style="448"/>
    <col min="8961" max="8961" width="4.140625" style="448" customWidth="1"/>
    <col min="8962" max="8962" width="5.85546875" style="448" customWidth="1"/>
    <col min="8963" max="8963" width="4.85546875" style="448" customWidth="1"/>
    <col min="8964" max="8964" width="14.85546875" style="448" customWidth="1"/>
    <col min="8965" max="8965" width="5" style="448" customWidth="1"/>
    <col min="8966" max="8966" width="5.140625" style="448" customWidth="1"/>
    <col min="8967" max="8967" width="9.85546875" style="448" customWidth="1"/>
    <col min="8968" max="8968" width="10.5703125" style="448" customWidth="1"/>
    <col min="8969" max="8969" width="10.140625" style="448" customWidth="1"/>
    <col min="8970" max="8970" width="9.7109375" style="448" customWidth="1"/>
    <col min="8971" max="8971" width="8.85546875" style="448" customWidth="1"/>
    <col min="8972" max="8972" width="10" style="448" customWidth="1"/>
    <col min="8973" max="8973" width="9.7109375" style="448" customWidth="1"/>
    <col min="8974" max="8975" width="7.140625" style="448" customWidth="1"/>
    <col min="8976" max="8976" width="9.42578125" style="448" customWidth="1"/>
    <col min="8977" max="8977" width="9.28515625" style="448" customWidth="1"/>
    <col min="8978" max="8978" width="4.5703125" style="448" customWidth="1"/>
    <col min="8979" max="8979" width="5.5703125" style="448" customWidth="1"/>
    <col min="8980" max="9216" width="9.140625" style="448"/>
    <col min="9217" max="9217" width="4.140625" style="448" customWidth="1"/>
    <col min="9218" max="9218" width="5.85546875" style="448" customWidth="1"/>
    <col min="9219" max="9219" width="4.85546875" style="448" customWidth="1"/>
    <col min="9220" max="9220" width="14.85546875" style="448" customWidth="1"/>
    <col min="9221" max="9221" width="5" style="448" customWidth="1"/>
    <col min="9222" max="9222" width="5.140625" style="448" customWidth="1"/>
    <col min="9223" max="9223" width="9.85546875" style="448" customWidth="1"/>
    <col min="9224" max="9224" width="10.5703125" style="448" customWidth="1"/>
    <col min="9225" max="9225" width="10.140625" style="448" customWidth="1"/>
    <col min="9226" max="9226" width="9.7109375" style="448" customWidth="1"/>
    <col min="9227" max="9227" width="8.85546875" style="448" customWidth="1"/>
    <col min="9228" max="9228" width="10" style="448" customWidth="1"/>
    <col min="9229" max="9229" width="9.7109375" style="448" customWidth="1"/>
    <col min="9230" max="9231" width="7.140625" style="448" customWidth="1"/>
    <col min="9232" max="9232" width="9.42578125" style="448" customWidth="1"/>
    <col min="9233" max="9233" width="9.28515625" style="448" customWidth="1"/>
    <col min="9234" max="9234" width="4.5703125" style="448" customWidth="1"/>
    <col min="9235" max="9235" width="5.5703125" style="448" customWidth="1"/>
    <col min="9236" max="9472" width="9.140625" style="448"/>
    <col min="9473" max="9473" width="4.140625" style="448" customWidth="1"/>
    <col min="9474" max="9474" width="5.85546875" style="448" customWidth="1"/>
    <col min="9475" max="9475" width="4.85546875" style="448" customWidth="1"/>
    <col min="9476" max="9476" width="14.85546875" style="448" customWidth="1"/>
    <col min="9477" max="9477" width="5" style="448" customWidth="1"/>
    <col min="9478" max="9478" width="5.140625" style="448" customWidth="1"/>
    <col min="9479" max="9479" width="9.85546875" style="448" customWidth="1"/>
    <col min="9480" max="9480" width="10.5703125" style="448" customWidth="1"/>
    <col min="9481" max="9481" width="10.140625" style="448" customWidth="1"/>
    <col min="9482" max="9482" width="9.7109375" style="448" customWidth="1"/>
    <col min="9483" max="9483" width="8.85546875" style="448" customWidth="1"/>
    <col min="9484" max="9484" width="10" style="448" customWidth="1"/>
    <col min="9485" max="9485" width="9.7109375" style="448" customWidth="1"/>
    <col min="9486" max="9487" width="7.140625" style="448" customWidth="1"/>
    <col min="9488" max="9488" width="9.42578125" style="448" customWidth="1"/>
    <col min="9489" max="9489" width="9.28515625" style="448" customWidth="1"/>
    <col min="9490" max="9490" width="4.5703125" style="448" customWidth="1"/>
    <col min="9491" max="9491" width="5.5703125" style="448" customWidth="1"/>
    <col min="9492" max="9728" width="9.140625" style="448"/>
    <col min="9729" max="9729" width="4.140625" style="448" customWidth="1"/>
    <col min="9730" max="9730" width="5.85546875" style="448" customWidth="1"/>
    <col min="9731" max="9731" width="4.85546875" style="448" customWidth="1"/>
    <col min="9732" max="9732" width="14.85546875" style="448" customWidth="1"/>
    <col min="9733" max="9733" width="5" style="448" customWidth="1"/>
    <col min="9734" max="9734" width="5.140625" style="448" customWidth="1"/>
    <col min="9735" max="9735" width="9.85546875" style="448" customWidth="1"/>
    <col min="9736" max="9736" width="10.5703125" style="448" customWidth="1"/>
    <col min="9737" max="9737" width="10.140625" style="448" customWidth="1"/>
    <col min="9738" max="9738" width="9.7109375" style="448" customWidth="1"/>
    <col min="9739" max="9739" width="8.85546875" style="448" customWidth="1"/>
    <col min="9740" max="9740" width="10" style="448" customWidth="1"/>
    <col min="9741" max="9741" width="9.7109375" style="448" customWidth="1"/>
    <col min="9742" max="9743" width="7.140625" style="448" customWidth="1"/>
    <col min="9744" max="9744" width="9.42578125" style="448" customWidth="1"/>
    <col min="9745" max="9745" width="9.28515625" style="448" customWidth="1"/>
    <col min="9746" max="9746" width="4.5703125" style="448" customWidth="1"/>
    <col min="9747" max="9747" width="5.5703125" style="448" customWidth="1"/>
    <col min="9748" max="9984" width="9.140625" style="448"/>
    <col min="9985" max="9985" width="4.140625" style="448" customWidth="1"/>
    <col min="9986" max="9986" width="5.85546875" style="448" customWidth="1"/>
    <col min="9987" max="9987" width="4.85546875" style="448" customWidth="1"/>
    <col min="9988" max="9988" width="14.85546875" style="448" customWidth="1"/>
    <col min="9989" max="9989" width="5" style="448" customWidth="1"/>
    <col min="9990" max="9990" width="5.140625" style="448" customWidth="1"/>
    <col min="9991" max="9991" width="9.85546875" style="448" customWidth="1"/>
    <col min="9992" max="9992" width="10.5703125" style="448" customWidth="1"/>
    <col min="9993" max="9993" width="10.140625" style="448" customWidth="1"/>
    <col min="9994" max="9994" width="9.7109375" style="448" customWidth="1"/>
    <col min="9995" max="9995" width="8.85546875" style="448" customWidth="1"/>
    <col min="9996" max="9996" width="10" style="448" customWidth="1"/>
    <col min="9997" max="9997" width="9.7109375" style="448" customWidth="1"/>
    <col min="9998" max="9999" width="7.140625" style="448" customWidth="1"/>
    <col min="10000" max="10000" width="9.42578125" style="448" customWidth="1"/>
    <col min="10001" max="10001" width="9.28515625" style="448" customWidth="1"/>
    <col min="10002" max="10002" width="4.5703125" style="448" customWidth="1"/>
    <col min="10003" max="10003" width="5.5703125" style="448" customWidth="1"/>
    <col min="10004" max="10240" width="9.140625" style="448"/>
    <col min="10241" max="10241" width="4.140625" style="448" customWidth="1"/>
    <col min="10242" max="10242" width="5.85546875" style="448" customWidth="1"/>
    <col min="10243" max="10243" width="4.85546875" style="448" customWidth="1"/>
    <col min="10244" max="10244" width="14.85546875" style="448" customWidth="1"/>
    <col min="10245" max="10245" width="5" style="448" customWidth="1"/>
    <col min="10246" max="10246" width="5.140625" style="448" customWidth="1"/>
    <col min="10247" max="10247" width="9.85546875" style="448" customWidth="1"/>
    <col min="10248" max="10248" width="10.5703125" style="448" customWidth="1"/>
    <col min="10249" max="10249" width="10.140625" style="448" customWidth="1"/>
    <col min="10250" max="10250" width="9.7109375" style="448" customWidth="1"/>
    <col min="10251" max="10251" width="8.85546875" style="448" customWidth="1"/>
    <col min="10252" max="10252" width="10" style="448" customWidth="1"/>
    <col min="10253" max="10253" width="9.7109375" style="448" customWidth="1"/>
    <col min="10254" max="10255" width="7.140625" style="448" customWidth="1"/>
    <col min="10256" max="10256" width="9.42578125" style="448" customWidth="1"/>
    <col min="10257" max="10257" width="9.28515625" style="448" customWidth="1"/>
    <col min="10258" max="10258" width="4.5703125" style="448" customWidth="1"/>
    <col min="10259" max="10259" width="5.5703125" style="448" customWidth="1"/>
    <col min="10260" max="10496" width="9.140625" style="448"/>
    <col min="10497" max="10497" width="4.140625" style="448" customWidth="1"/>
    <col min="10498" max="10498" width="5.85546875" style="448" customWidth="1"/>
    <col min="10499" max="10499" width="4.85546875" style="448" customWidth="1"/>
    <col min="10500" max="10500" width="14.85546875" style="448" customWidth="1"/>
    <col min="10501" max="10501" width="5" style="448" customWidth="1"/>
    <col min="10502" max="10502" width="5.140625" style="448" customWidth="1"/>
    <col min="10503" max="10503" width="9.85546875" style="448" customWidth="1"/>
    <col min="10504" max="10504" width="10.5703125" style="448" customWidth="1"/>
    <col min="10505" max="10505" width="10.140625" style="448" customWidth="1"/>
    <col min="10506" max="10506" width="9.7109375" style="448" customWidth="1"/>
    <col min="10507" max="10507" width="8.85546875" style="448" customWidth="1"/>
    <col min="10508" max="10508" width="10" style="448" customWidth="1"/>
    <col min="10509" max="10509" width="9.7109375" style="448" customWidth="1"/>
    <col min="10510" max="10511" width="7.140625" style="448" customWidth="1"/>
    <col min="10512" max="10512" width="9.42578125" style="448" customWidth="1"/>
    <col min="10513" max="10513" width="9.28515625" style="448" customWidth="1"/>
    <col min="10514" max="10514" width="4.5703125" style="448" customWidth="1"/>
    <col min="10515" max="10515" width="5.5703125" style="448" customWidth="1"/>
    <col min="10516" max="10752" width="9.140625" style="448"/>
    <col min="10753" max="10753" width="4.140625" style="448" customWidth="1"/>
    <col min="10754" max="10754" width="5.85546875" style="448" customWidth="1"/>
    <col min="10755" max="10755" width="4.85546875" style="448" customWidth="1"/>
    <col min="10756" max="10756" width="14.85546875" style="448" customWidth="1"/>
    <col min="10757" max="10757" width="5" style="448" customWidth="1"/>
    <col min="10758" max="10758" width="5.140625" style="448" customWidth="1"/>
    <col min="10759" max="10759" width="9.85546875" style="448" customWidth="1"/>
    <col min="10760" max="10760" width="10.5703125" style="448" customWidth="1"/>
    <col min="10761" max="10761" width="10.140625" style="448" customWidth="1"/>
    <col min="10762" max="10762" width="9.7109375" style="448" customWidth="1"/>
    <col min="10763" max="10763" width="8.85546875" style="448" customWidth="1"/>
    <col min="10764" max="10764" width="10" style="448" customWidth="1"/>
    <col min="10765" max="10765" width="9.7109375" style="448" customWidth="1"/>
    <col min="10766" max="10767" width="7.140625" style="448" customWidth="1"/>
    <col min="10768" max="10768" width="9.42578125" style="448" customWidth="1"/>
    <col min="10769" max="10769" width="9.28515625" style="448" customWidth="1"/>
    <col min="10770" max="10770" width="4.5703125" style="448" customWidth="1"/>
    <col min="10771" max="10771" width="5.5703125" style="448" customWidth="1"/>
    <col min="10772" max="11008" width="9.140625" style="448"/>
    <col min="11009" max="11009" width="4.140625" style="448" customWidth="1"/>
    <col min="11010" max="11010" width="5.85546875" style="448" customWidth="1"/>
    <col min="11011" max="11011" width="4.85546875" style="448" customWidth="1"/>
    <col min="11012" max="11012" width="14.85546875" style="448" customWidth="1"/>
    <col min="11013" max="11013" width="5" style="448" customWidth="1"/>
    <col min="11014" max="11014" width="5.140625" style="448" customWidth="1"/>
    <col min="11015" max="11015" width="9.85546875" style="448" customWidth="1"/>
    <col min="11016" max="11016" width="10.5703125" style="448" customWidth="1"/>
    <col min="11017" max="11017" width="10.140625" style="448" customWidth="1"/>
    <col min="11018" max="11018" width="9.7109375" style="448" customWidth="1"/>
    <col min="11019" max="11019" width="8.85546875" style="448" customWidth="1"/>
    <col min="11020" max="11020" width="10" style="448" customWidth="1"/>
    <col min="11021" max="11021" width="9.7109375" style="448" customWidth="1"/>
    <col min="11022" max="11023" width="7.140625" style="448" customWidth="1"/>
    <col min="11024" max="11024" width="9.42578125" style="448" customWidth="1"/>
    <col min="11025" max="11025" width="9.28515625" style="448" customWidth="1"/>
    <col min="11026" max="11026" width="4.5703125" style="448" customWidth="1"/>
    <col min="11027" max="11027" width="5.5703125" style="448" customWidth="1"/>
    <col min="11028" max="11264" width="9.140625" style="448"/>
    <col min="11265" max="11265" width="4.140625" style="448" customWidth="1"/>
    <col min="11266" max="11266" width="5.85546875" style="448" customWidth="1"/>
    <col min="11267" max="11267" width="4.85546875" style="448" customWidth="1"/>
    <col min="11268" max="11268" width="14.85546875" style="448" customWidth="1"/>
    <col min="11269" max="11269" width="5" style="448" customWidth="1"/>
    <col min="11270" max="11270" width="5.140625" style="448" customWidth="1"/>
    <col min="11271" max="11271" width="9.85546875" style="448" customWidth="1"/>
    <col min="11272" max="11272" width="10.5703125" style="448" customWidth="1"/>
    <col min="11273" max="11273" width="10.140625" style="448" customWidth="1"/>
    <col min="11274" max="11274" width="9.7109375" style="448" customWidth="1"/>
    <col min="11275" max="11275" width="8.85546875" style="448" customWidth="1"/>
    <col min="11276" max="11276" width="10" style="448" customWidth="1"/>
    <col min="11277" max="11277" width="9.7109375" style="448" customWidth="1"/>
    <col min="11278" max="11279" width="7.140625" style="448" customWidth="1"/>
    <col min="11280" max="11280" width="9.42578125" style="448" customWidth="1"/>
    <col min="11281" max="11281" width="9.28515625" style="448" customWidth="1"/>
    <col min="11282" max="11282" width="4.5703125" style="448" customWidth="1"/>
    <col min="11283" max="11283" width="5.5703125" style="448" customWidth="1"/>
    <col min="11284" max="11520" width="9.140625" style="448"/>
    <col min="11521" max="11521" width="4.140625" style="448" customWidth="1"/>
    <col min="11522" max="11522" width="5.85546875" style="448" customWidth="1"/>
    <col min="11523" max="11523" width="4.85546875" style="448" customWidth="1"/>
    <col min="11524" max="11524" width="14.85546875" style="448" customWidth="1"/>
    <col min="11525" max="11525" width="5" style="448" customWidth="1"/>
    <col min="11526" max="11526" width="5.140625" style="448" customWidth="1"/>
    <col min="11527" max="11527" width="9.85546875" style="448" customWidth="1"/>
    <col min="11528" max="11528" width="10.5703125" style="448" customWidth="1"/>
    <col min="11529" max="11529" width="10.140625" style="448" customWidth="1"/>
    <col min="11530" max="11530" width="9.7109375" style="448" customWidth="1"/>
    <col min="11531" max="11531" width="8.85546875" style="448" customWidth="1"/>
    <col min="11532" max="11532" width="10" style="448" customWidth="1"/>
    <col min="11533" max="11533" width="9.7109375" style="448" customWidth="1"/>
    <col min="11534" max="11535" width="7.140625" style="448" customWidth="1"/>
    <col min="11536" max="11536" width="9.42578125" style="448" customWidth="1"/>
    <col min="11537" max="11537" width="9.28515625" style="448" customWidth="1"/>
    <col min="11538" max="11538" width="4.5703125" style="448" customWidth="1"/>
    <col min="11539" max="11539" width="5.5703125" style="448" customWidth="1"/>
    <col min="11540" max="11776" width="9.140625" style="448"/>
    <col min="11777" max="11777" width="4.140625" style="448" customWidth="1"/>
    <col min="11778" max="11778" width="5.85546875" style="448" customWidth="1"/>
    <col min="11779" max="11779" width="4.85546875" style="448" customWidth="1"/>
    <col min="11780" max="11780" width="14.85546875" style="448" customWidth="1"/>
    <col min="11781" max="11781" width="5" style="448" customWidth="1"/>
    <col min="11782" max="11782" width="5.140625" style="448" customWidth="1"/>
    <col min="11783" max="11783" width="9.85546875" style="448" customWidth="1"/>
    <col min="11784" max="11784" width="10.5703125" style="448" customWidth="1"/>
    <col min="11785" max="11785" width="10.140625" style="448" customWidth="1"/>
    <col min="11786" max="11786" width="9.7109375" style="448" customWidth="1"/>
    <col min="11787" max="11787" width="8.85546875" style="448" customWidth="1"/>
    <col min="11788" max="11788" width="10" style="448" customWidth="1"/>
    <col min="11789" max="11789" width="9.7109375" style="448" customWidth="1"/>
    <col min="11790" max="11791" width="7.140625" style="448" customWidth="1"/>
    <col min="11792" max="11792" width="9.42578125" style="448" customWidth="1"/>
    <col min="11793" max="11793" width="9.28515625" style="448" customWidth="1"/>
    <col min="11794" max="11794" width="4.5703125" style="448" customWidth="1"/>
    <col min="11795" max="11795" width="5.5703125" style="448" customWidth="1"/>
    <col min="11796" max="12032" width="9.140625" style="448"/>
    <col min="12033" max="12033" width="4.140625" style="448" customWidth="1"/>
    <col min="12034" max="12034" width="5.85546875" style="448" customWidth="1"/>
    <col min="12035" max="12035" width="4.85546875" style="448" customWidth="1"/>
    <col min="12036" max="12036" width="14.85546875" style="448" customWidth="1"/>
    <col min="12037" max="12037" width="5" style="448" customWidth="1"/>
    <col min="12038" max="12038" width="5.140625" style="448" customWidth="1"/>
    <col min="12039" max="12039" width="9.85546875" style="448" customWidth="1"/>
    <col min="12040" max="12040" width="10.5703125" style="448" customWidth="1"/>
    <col min="12041" max="12041" width="10.140625" style="448" customWidth="1"/>
    <col min="12042" max="12042" width="9.7109375" style="448" customWidth="1"/>
    <col min="12043" max="12043" width="8.85546875" style="448" customWidth="1"/>
    <col min="12044" max="12044" width="10" style="448" customWidth="1"/>
    <col min="12045" max="12045" width="9.7109375" style="448" customWidth="1"/>
    <col min="12046" max="12047" width="7.140625" style="448" customWidth="1"/>
    <col min="12048" max="12048" width="9.42578125" style="448" customWidth="1"/>
    <col min="12049" max="12049" width="9.28515625" style="448" customWidth="1"/>
    <col min="12050" max="12050" width="4.5703125" style="448" customWidth="1"/>
    <col min="12051" max="12051" width="5.5703125" style="448" customWidth="1"/>
    <col min="12052" max="12288" width="9.140625" style="448"/>
    <col min="12289" max="12289" width="4.140625" style="448" customWidth="1"/>
    <col min="12290" max="12290" width="5.85546875" style="448" customWidth="1"/>
    <col min="12291" max="12291" width="4.85546875" style="448" customWidth="1"/>
    <col min="12292" max="12292" width="14.85546875" style="448" customWidth="1"/>
    <col min="12293" max="12293" width="5" style="448" customWidth="1"/>
    <col min="12294" max="12294" width="5.140625" style="448" customWidth="1"/>
    <col min="12295" max="12295" width="9.85546875" style="448" customWidth="1"/>
    <col min="12296" max="12296" width="10.5703125" style="448" customWidth="1"/>
    <col min="12297" max="12297" width="10.140625" style="448" customWidth="1"/>
    <col min="12298" max="12298" width="9.7109375" style="448" customWidth="1"/>
    <col min="12299" max="12299" width="8.85546875" style="448" customWidth="1"/>
    <col min="12300" max="12300" width="10" style="448" customWidth="1"/>
    <col min="12301" max="12301" width="9.7109375" style="448" customWidth="1"/>
    <col min="12302" max="12303" width="7.140625" style="448" customWidth="1"/>
    <col min="12304" max="12304" width="9.42578125" style="448" customWidth="1"/>
    <col min="12305" max="12305" width="9.28515625" style="448" customWidth="1"/>
    <col min="12306" max="12306" width="4.5703125" style="448" customWidth="1"/>
    <col min="12307" max="12307" width="5.5703125" style="448" customWidth="1"/>
    <col min="12308" max="12544" width="9.140625" style="448"/>
    <col min="12545" max="12545" width="4.140625" style="448" customWidth="1"/>
    <col min="12546" max="12546" width="5.85546875" style="448" customWidth="1"/>
    <col min="12547" max="12547" width="4.85546875" style="448" customWidth="1"/>
    <col min="12548" max="12548" width="14.85546875" style="448" customWidth="1"/>
    <col min="12549" max="12549" width="5" style="448" customWidth="1"/>
    <col min="12550" max="12550" width="5.140625" style="448" customWidth="1"/>
    <col min="12551" max="12551" width="9.85546875" style="448" customWidth="1"/>
    <col min="12552" max="12552" width="10.5703125" style="448" customWidth="1"/>
    <col min="12553" max="12553" width="10.140625" style="448" customWidth="1"/>
    <col min="12554" max="12554" width="9.7109375" style="448" customWidth="1"/>
    <col min="12555" max="12555" width="8.85546875" style="448" customWidth="1"/>
    <col min="12556" max="12556" width="10" style="448" customWidth="1"/>
    <col min="12557" max="12557" width="9.7109375" style="448" customWidth="1"/>
    <col min="12558" max="12559" width="7.140625" style="448" customWidth="1"/>
    <col min="12560" max="12560" width="9.42578125" style="448" customWidth="1"/>
    <col min="12561" max="12561" width="9.28515625" style="448" customWidth="1"/>
    <col min="12562" max="12562" width="4.5703125" style="448" customWidth="1"/>
    <col min="12563" max="12563" width="5.5703125" style="448" customWidth="1"/>
    <col min="12564" max="12800" width="9.140625" style="448"/>
    <col min="12801" max="12801" width="4.140625" style="448" customWidth="1"/>
    <col min="12802" max="12802" width="5.85546875" style="448" customWidth="1"/>
    <col min="12803" max="12803" width="4.85546875" style="448" customWidth="1"/>
    <col min="12804" max="12804" width="14.85546875" style="448" customWidth="1"/>
    <col min="12805" max="12805" width="5" style="448" customWidth="1"/>
    <col min="12806" max="12806" width="5.140625" style="448" customWidth="1"/>
    <col min="12807" max="12807" width="9.85546875" style="448" customWidth="1"/>
    <col min="12808" max="12808" width="10.5703125" style="448" customWidth="1"/>
    <col min="12809" max="12809" width="10.140625" style="448" customWidth="1"/>
    <col min="12810" max="12810" width="9.7109375" style="448" customWidth="1"/>
    <col min="12811" max="12811" width="8.85546875" style="448" customWidth="1"/>
    <col min="12812" max="12812" width="10" style="448" customWidth="1"/>
    <col min="12813" max="12813" width="9.7109375" style="448" customWidth="1"/>
    <col min="12814" max="12815" width="7.140625" style="448" customWidth="1"/>
    <col min="12816" max="12816" width="9.42578125" style="448" customWidth="1"/>
    <col min="12817" max="12817" width="9.28515625" style="448" customWidth="1"/>
    <col min="12818" max="12818" width="4.5703125" style="448" customWidth="1"/>
    <col min="12819" max="12819" width="5.5703125" style="448" customWidth="1"/>
    <col min="12820" max="13056" width="9.140625" style="448"/>
    <col min="13057" max="13057" width="4.140625" style="448" customWidth="1"/>
    <col min="13058" max="13058" width="5.85546875" style="448" customWidth="1"/>
    <col min="13059" max="13059" width="4.85546875" style="448" customWidth="1"/>
    <col min="13060" max="13060" width="14.85546875" style="448" customWidth="1"/>
    <col min="13061" max="13061" width="5" style="448" customWidth="1"/>
    <col min="13062" max="13062" width="5.140625" style="448" customWidth="1"/>
    <col min="13063" max="13063" width="9.85546875" style="448" customWidth="1"/>
    <col min="13064" max="13064" width="10.5703125" style="448" customWidth="1"/>
    <col min="13065" max="13065" width="10.140625" style="448" customWidth="1"/>
    <col min="13066" max="13066" width="9.7109375" style="448" customWidth="1"/>
    <col min="13067" max="13067" width="8.85546875" style="448" customWidth="1"/>
    <col min="13068" max="13068" width="10" style="448" customWidth="1"/>
    <col min="13069" max="13069" width="9.7109375" style="448" customWidth="1"/>
    <col min="13070" max="13071" width="7.140625" style="448" customWidth="1"/>
    <col min="13072" max="13072" width="9.42578125" style="448" customWidth="1"/>
    <col min="13073" max="13073" width="9.28515625" style="448" customWidth="1"/>
    <col min="13074" max="13074" width="4.5703125" style="448" customWidth="1"/>
    <col min="13075" max="13075" width="5.5703125" style="448" customWidth="1"/>
    <col min="13076" max="13312" width="9.140625" style="448"/>
    <col min="13313" max="13313" width="4.140625" style="448" customWidth="1"/>
    <col min="13314" max="13314" width="5.85546875" style="448" customWidth="1"/>
    <col min="13315" max="13315" width="4.85546875" style="448" customWidth="1"/>
    <col min="13316" max="13316" width="14.85546875" style="448" customWidth="1"/>
    <col min="13317" max="13317" width="5" style="448" customWidth="1"/>
    <col min="13318" max="13318" width="5.140625" style="448" customWidth="1"/>
    <col min="13319" max="13319" width="9.85546875" style="448" customWidth="1"/>
    <col min="13320" max="13320" width="10.5703125" style="448" customWidth="1"/>
    <col min="13321" max="13321" width="10.140625" style="448" customWidth="1"/>
    <col min="13322" max="13322" width="9.7109375" style="448" customWidth="1"/>
    <col min="13323" max="13323" width="8.85546875" style="448" customWidth="1"/>
    <col min="13324" max="13324" width="10" style="448" customWidth="1"/>
    <col min="13325" max="13325" width="9.7109375" style="448" customWidth="1"/>
    <col min="13326" max="13327" width="7.140625" style="448" customWidth="1"/>
    <col min="13328" max="13328" width="9.42578125" style="448" customWidth="1"/>
    <col min="13329" max="13329" width="9.28515625" style="448" customWidth="1"/>
    <col min="13330" max="13330" width="4.5703125" style="448" customWidth="1"/>
    <col min="13331" max="13331" width="5.5703125" style="448" customWidth="1"/>
    <col min="13332" max="13568" width="9.140625" style="448"/>
    <col min="13569" max="13569" width="4.140625" style="448" customWidth="1"/>
    <col min="13570" max="13570" width="5.85546875" style="448" customWidth="1"/>
    <col min="13571" max="13571" width="4.85546875" style="448" customWidth="1"/>
    <col min="13572" max="13572" width="14.85546875" style="448" customWidth="1"/>
    <col min="13573" max="13573" width="5" style="448" customWidth="1"/>
    <col min="13574" max="13574" width="5.140625" style="448" customWidth="1"/>
    <col min="13575" max="13575" width="9.85546875" style="448" customWidth="1"/>
    <col min="13576" max="13576" width="10.5703125" style="448" customWidth="1"/>
    <col min="13577" max="13577" width="10.140625" style="448" customWidth="1"/>
    <col min="13578" max="13578" width="9.7109375" style="448" customWidth="1"/>
    <col min="13579" max="13579" width="8.85546875" style="448" customWidth="1"/>
    <col min="13580" max="13580" width="10" style="448" customWidth="1"/>
    <col min="13581" max="13581" width="9.7109375" style="448" customWidth="1"/>
    <col min="13582" max="13583" width="7.140625" style="448" customWidth="1"/>
    <col min="13584" max="13584" width="9.42578125" style="448" customWidth="1"/>
    <col min="13585" max="13585" width="9.28515625" style="448" customWidth="1"/>
    <col min="13586" max="13586" width="4.5703125" style="448" customWidth="1"/>
    <col min="13587" max="13587" width="5.5703125" style="448" customWidth="1"/>
    <col min="13588" max="13824" width="9.140625" style="448"/>
    <col min="13825" max="13825" width="4.140625" style="448" customWidth="1"/>
    <col min="13826" max="13826" width="5.85546875" style="448" customWidth="1"/>
    <col min="13827" max="13827" width="4.85546875" style="448" customWidth="1"/>
    <col min="13828" max="13828" width="14.85546875" style="448" customWidth="1"/>
    <col min="13829" max="13829" width="5" style="448" customWidth="1"/>
    <col min="13830" max="13830" width="5.140625" style="448" customWidth="1"/>
    <col min="13831" max="13831" width="9.85546875" style="448" customWidth="1"/>
    <col min="13832" max="13832" width="10.5703125" style="448" customWidth="1"/>
    <col min="13833" max="13833" width="10.140625" style="448" customWidth="1"/>
    <col min="13834" max="13834" width="9.7109375" style="448" customWidth="1"/>
    <col min="13835" max="13835" width="8.85546875" style="448" customWidth="1"/>
    <col min="13836" max="13836" width="10" style="448" customWidth="1"/>
    <col min="13837" max="13837" width="9.7109375" style="448" customWidth="1"/>
    <col min="13838" max="13839" width="7.140625" style="448" customWidth="1"/>
    <col min="13840" max="13840" width="9.42578125" style="448" customWidth="1"/>
    <col min="13841" max="13841" width="9.28515625" style="448" customWidth="1"/>
    <col min="13842" max="13842" width="4.5703125" style="448" customWidth="1"/>
    <col min="13843" max="13843" width="5.5703125" style="448" customWidth="1"/>
    <col min="13844" max="14080" width="9.140625" style="448"/>
    <col min="14081" max="14081" width="4.140625" style="448" customWidth="1"/>
    <col min="14082" max="14082" width="5.85546875" style="448" customWidth="1"/>
    <col min="14083" max="14083" width="4.85546875" style="448" customWidth="1"/>
    <col min="14084" max="14084" width="14.85546875" style="448" customWidth="1"/>
    <col min="14085" max="14085" width="5" style="448" customWidth="1"/>
    <col min="14086" max="14086" width="5.140625" style="448" customWidth="1"/>
    <col min="14087" max="14087" width="9.85546875" style="448" customWidth="1"/>
    <col min="14088" max="14088" width="10.5703125" style="448" customWidth="1"/>
    <col min="14089" max="14089" width="10.140625" style="448" customWidth="1"/>
    <col min="14090" max="14090" width="9.7109375" style="448" customWidth="1"/>
    <col min="14091" max="14091" width="8.85546875" style="448" customWidth="1"/>
    <col min="14092" max="14092" width="10" style="448" customWidth="1"/>
    <col min="14093" max="14093" width="9.7109375" style="448" customWidth="1"/>
    <col min="14094" max="14095" width="7.140625" style="448" customWidth="1"/>
    <col min="14096" max="14096" width="9.42578125" style="448" customWidth="1"/>
    <col min="14097" max="14097" width="9.28515625" style="448" customWidth="1"/>
    <col min="14098" max="14098" width="4.5703125" style="448" customWidth="1"/>
    <col min="14099" max="14099" width="5.5703125" style="448" customWidth="1"/>
    <col min="14100" max="14336" width="9.140625" style="448"/>
    <col min="14337" max="14337" width="4.140625" style="448" customWidth="1"/>
    <col min="14338" max="14338" width="5.85546875" style="448" customWidth="1"/>
    <col min="14339" max="14339" width="4.85546875" style="448" customWidth="1"/>
    <col min="14340" max="14340" width="14.85546875" style="448" customWidth="1"/>
    <col min="14341" max="14341" width="5" style="448" customWidth="1"/>
    <col min="14342" max="14342" width="5.140625" style="448" customWidth="1"/>
    <col min="14343" max="14343" width="9.85546875" style="448" customWidth="1"/>
    <col min="14344" max="14344" width="10.5703125" style="448" customWidth="1"/>
    <col min="14345" max="14345" width="10.140625" style="448" customWidth="1"/>
    <col min="14346" max="14346" width="9.7109375" style="448" customWidth="1"/>
    <col min="14347" max="14347" width="8.85546875" style="448" customWidth="1"/>
    <col min="14348" max="14348" width="10" style="448" customWidth="1"/>
    <col min="14349" max="14349" width="9.7109375" style="448" customWidth="1"/>
    <col min="14350" max="14351" width="7.140625" style="448" customWidth="1"/>
    <col min="14352" max="14352" width="9.42578125" style="448" customWidth="1"/>
    <col min="14353" max="14353" width="9.28515625" style="448" customWidth="1"/>
    <col min="14354" max="14354" width="4.5703125" style="448" customWidth="1"/>
    <col min="14355" max="14355" width="5.5703125" style="448" customWidth="1"/>
    <col min="14356" max="14592" width="9.140625" style="448"/>
    <col min="14593" max="14593" width="4.140625" style="448" customWidth="1"/>
    <col min="14594" max="14594" width="5.85546875" style="448" customWidth="1"/>
    <col min="14595" max="14595" width="4.85546875" style="448" customWidth="1"/>
    <col min="14596" max="14596" width="14.85546875" style="448" customWidth="1"/>
    <col min="14597" max="14597" width="5" style="448" customWidth="1"/>
    <col min="14598" max="14598" width="5.140625" style="448" customWidth="1"/>
    <col min="14599" max="14599" width="9.85546875" style="448" customWidth="1"/>
    <col min="14600" max="14600" width="10.5703125" style="448" customWidth="1"/>
    <col min="14601" max="14601" width="10.140625" style="448" customWidth="1"/>
    <col min="14602" max="14602" width="9.7109375" style="448" customWidth="1"/>
    <col min="14603" max="14603" width="8.85546875" style="448" customWidth="1"/>
    <col min="14604" max="14604" width="10" style="448" customWidth="1"/>
    <col min="14605" max="14605" width="9.7109375" style="448" customWidth="1"/>
    <col min="14606" max="14607" width="7.140625" style="448" customWidth="1"/>
    <col min="14608" max="14608" width="9.42578125" style="448" customWidth="1"/>
    <col min="14609" max="14609" width="9.28515625" style="448" customWidth="1"/>
    <col min="14610" max="14610" width="4.5703125" style="448" customWidth="1"/>
    <col min="14611" max="14611" width="5.5703125" style="448" customWidth="1"/>
    <col min="14612" max="14848" width="9.140625" style="448"/>
    <col min="14849" max="14849" width="4.140625" style="448" customWidth="1"/>
    <col min="14850" max="14850" width="5.85546875" style="448" customWidth="1"/>
    <col min="14851" max="14851" width="4.85546875" style="448" customWidth="1"/>
    <col min="14852" max="14852" width="14.85546875" style="448" customWidth="1"/>
    <col min="14853" max="14853" width="5" style="448" customWidth="1"/>
    <col min="14854" max="14854" width="5.140625" style="448" customWidth="1"/>
    <col min="14855" max="14855" width="9.85546875" style="448" customWidth="1"/>
    <col min="14856" max="14856" width="10.5703125" style="448" customWidth="1"/>
    <col min="14857" max="14857" width="10.140625" style="448" customWidth="1"/>
    <col min="14858" max="14858" width="9.7109375" style="448" customWidth="1"/>
    <col min="14859" max="14859" width="8.85546875" style="448" customWidth="1"/>
    <col min="14860" max="14860" width="10" style="448" customWidth="1"/>
    <col min="14861" max="14861" width="9.7109375" style="448" customWidth="1"/>
    <col min="14862" max="14863" width="7.140625" style="448" customWidth="1"/>
    <col min="14864" max="14864" width="9.42578125" style="448" customWidth="1"/>
    <col min="14865" max="14865" width="9.28515625" style="448" customWidth="1"/>
    <col min="14866" max="14866" width="4.5703125" style="448" customWidth="1"/>
    <col min="14867" max="14867" width="5.5703125" style="448" customWidth="1"/>
    <col min="14868" max="15104" width="9.140625" style="448"/>
    <col min="15105" max="15105" width="4.140625" style="448" customWidth="1"/>
    <col min="15106" max="15106" width="5.85546875" style="448" customWidth="1"/>
    <col min="15107" max="15107" width="4.85546875" style="448" customWidth="1"/>
    <col min="15108" max="15108" width="14.85546875" style="448" customWidth="1"/>
    <col min="15109" max="15109" width="5" style="448" customWidth="1"/>
    <col min="15110" max="15110" width="5.140625" style="448" customWidth="1"/>
    <col min="15111" max="15111" width="9.85546875" style="448" customWidth="1"/>
    <col min="15112" max="15112" width="10.5703125" style="448" customWidth="1"/>
    <col min="15113" max="15113" width="10.140625" style="448" customWidth="1"/>
    <col min="15114" max="15114" width="9.7109375" style="448" customWidth="1"/>
    <col min="15115" max="15115" width="8.85546875" style="448" customWidth="1"/>
    <col min="15116" max="15116" width="10" style="448" customWidth="1"/>
    <col min="15117" max="15117" width="9.7109375" style="448" customWidth="1"/>
    <col min="15118" max="15119" width="7.140625" style="448" customWidth="1"/>
    <col min="15120" max="15120" width="9.42578125" style="448" customWidth="1"/>
    <col min="15121" max="15121" width="9.28515625" style="448" customWidth="1"/>
    <col min="15122" max="15122" width="4.5703125" style="448" customWidth="1"/>
    <col min="15123" max="15123" width="5.5703125" style="448" customWidth="1"/>
    <col min="15124" max="15360" width="9.140625" style="448"/>
    <col min="15361" max="15361" width="4.140625" style="448" customWidth="1"/>
    <col min="15362" max="15362" width="5.85546875" style="448" customWidth="1"/>
    <col min="15363" max="15363" width="4.85546875" style="448" customWidth="1"/>
    <col min="15364" max="15364" width="14.85546875" style="448" customWidth="1"/>
    <col min="15365" max="15365" width="5" style="448" customWidth="1"/>
    <col min="15366" max="15366" width="5.140625" style="448" customWidth="1"/>
    <col min="15367" max="15367" width="9.85546875" style="448" customWidth="1"/>
    <col min="15368" max="15368" width="10.5703125" style="448" customWidth="1"/>
    <col min="15369" max="15369" width="10.140625" style="448" customWidth="1"/>
    <col min="15370" max="15370" width="9.7109375" style="448" customWidth="1"/>
    <col min="15371" max="15371" width="8.85546875" style="448" customWidth="1"/>
    <col min="15372" max="15372" width="10" style="448" customWidth="1"/>
    <col min="15373" max="15373" width="9.7109375" style="448" customWidth="1"/>
    <col min="15374" max="15375" width="7.140625" style="448" customWidth="1"/>
    <col min="15376" max="15376" width="9.42578125" style="448" customWidth="1"/>
    <col min="15377" max="15377" width="9.28515625" style="448" customWidth="1"/>
    <col min="15378" max="15378" width="4.5703125" style="448" customWidth="1"/>
    <col min="15379" max="15379" width="5.5703125" style="448" customWidth="1"/>
    <col min="15380" max="15616" width="9.140625" style="448"/>
    <col min="15617" max="15617" width="4.140625" style="448" customWidth="1"/>
    <col min="15618" max="15618" width="5.85546875" style="448" customWidth="1"/>
    <col min="15619" max="15619" width="4.85546875" style="448" customWidth="1"/>
    <col min="15620" max="15620" width="14.85546875" style="448" customWidth="1"/>
    <col min="15621" max="15621" width="5" style="448" customWidth="1"/>
    <col min="15622" max="15622" width="5.140625" style="448" customWidth="1"/>
    <col min="15623" max="15623" width="9.85546875" style="448" customWidth="1"/>
    <col min="15624" max="15624" width="10.5703125" style="448" customWidth="1"/>
    <col min="15625" max="15625" width="10.140625" style="448" customWidth="1"/>
    <col min="15626" max="15626" width="9.7109375" style="448" customWidth="1"/>
    <col min="15627" max="15627" width="8.85546875" style="448" customWidth="1"/>
    <col min="15628" max="15628" width="10" style="448" customWidth="1"/>
    <col min="15629" max="15629" width="9.7109375" style="448" customWidth="1"/>
    <col min="15630" max="15631" width="7.140625" style="448" customWidth="1"/>
    <col min="15632" max="15632" width="9.42578125" style="448" customWidth="1"/>
    <col min="15633" max="15633" width="9.28515625" style="448" customWidth="1"/>
    <col min="15634" max="15634" width="4.5703125" style="448" customWidth="1"/>
    <col min="15635" max="15635" width="5.5703125" style="448" customWidth="1"/>
    <col min="15636" max="15872" width="9.140625" style="448"/>
    <col min="15873" max="15873" width="4.140625" style="448" customWidth="1"/>
    <col min="15874" max="15874" width="5.85546875" style="448" customWidth="1"/>
    <col min="15875" max="15875" width="4.85546875" style="448" customWidth="1"/>
    <col min="15876" max="15876" width="14.85546875" style="448" customWidth="1"/>
    <col min="15877" max="15877" width="5" style="448" customWidth="1"/>
    <col min="15878" max="15878" width="5.140625" style="448" customWidth="1"/>
    <col min="15879" max="15879" width="9.85546875" style="448" customWidth="1"/>
    <col min="15880" max="15880" width="10.5703125" style="448" customWidth="1"/>
    <col min="15881" max="15881" width="10.140625" style="448" customWidth="1"/>
    <col min="15882" max="15882" width="9.7109375" style="448" customWidth="1"/>
    <col min="15883" max="15883" width="8.85546875" style="448" customWidth="1"/>
    <col min="15884" max="15884" width="10" style="448" customWidth="1"/>
    <col min="15885" max="15885" width="9.7109375" style="448" customWidth="1"/>
    <col min="15886" max="15887" width="7.140625" style="448" customWidth="1"/>
    <col min="15888" max="15888" width="9.42578125" style="448" customWidth="1"/>
    <col min="15889" max="15889" width="9.28515625" style="448" customWidth="1"/>
    <col min="15890" max="15890" width="4.5703125" style="448" customWidth="1"/>
    <col min="15891" max="15891" width="5.5703125" style="448" customWidth="1"/>
    <col min="15892" max="16128" width="9.140625" style="448"/>
    <col min="16129" max="16129" width="4.140625" style="448" customWidth="1"/>
    <col min="16130" max="16130" width="5.85546875" style="448" customWidth="1"/>
    <col min="16131" max="16131" width="4.85546875" style="448" customWidth="1"/>
    <col min="16132" max="16132" width="14.85546875" style="448" customWidth="1"/>
    <col min="16133" max="16133" width="5" style="448" customWidth="1"/>
    <col min="16134" max="16134" width="5.140625" style="448" customWidth="1"/>
    <col min="16135" max="16135" width="9.85546875" style="448" customWidth="1"/>
    <col min="16136" max="16136" width="10.5703125" style="448" customWidth="1"/>
    <col min="16137" max="16137" width="10.140625" style="448" customWidth="1"/>
    <col min="16138" max="16138" width="9.7109375" style="448" customWidth="1"/>
    <col min="16139" max="16139" width="8.85546875" style="448" customWidth="1"/>
    <col min="16140" max="16140" width="10" style="448" customWidth="1"/>
    <col min="16141" max="16141" width="9.7109375" style="448" customWidth="1"/>
    <col min="16142" max="16143" width="7.140625" style="448" customWidth="1"/>
    <col min="16144" max="16144" width="9.42578125" style="448" customWidth="1"/>
    <col min="16145" max="16145" width="9.28515625" style="448" customWidth="1"/>
    <col min="16146" max="16146" width="4.5703125" style="448" customWidth="1"/>
    <col min="16147" max="16147" width="5.5703125" style="448" customWidth="1"/>
    <col min="16148" max="16384" width="9.140625" style="448"/>
  </cols>
  <sheetData>
    <row r="1" spans="1:19" ht="13.7" customHeight="1">
      <c r="A1" s="447" t="s">
        <v>395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</row>
    <row r="2" spans="1:19" ht="20.65" customHeight="1">
      <c r="A2" s="449" t="s">
        <v>381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Q2" s="450" t="s">
        <v>396</v>
      </c>
      <c r="R2" s="450"/>
      <c r="S2" s="450"/>
    </row>
    <row r="3" spans="1:19" ht="14.25" customHeight="1">
      <c r="A3" s="451" t="s">
        <v>0</v>
      </c>
      <c r="B3" s="451" t="s">
        <v>1</v>
      </c>
      <c r="C3" s="451" t="s">
        <v>134</v>
      </c>
      <c r="D3" s="451"/>
      <c r="E3" s="451" t="s">
        <v>397</v>
      </c>
      <c r="F3" s="451"/>
      <c r="G3" s="451" t="s">
        <v>398</v>
      </c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</row>
    <row r="4" spans="1:19" ht="13.5" customHeight="1">
      <c r="A4" s="451"/>
      <c r="B4" s="451"/>
      <c r="C4" s="451"/>
      <c r="D4" s="451"/>
      <c r="E4" s="451"/>
      <c r="F4" s="451"/>
      <c r="G4" s="451" t="s">
        <v>181</v>
      </c>
      <c r="H4" s="451" t="s">
        <v>137</v>
      </c>
      <c r="I4" s="451"/>
      <c r="J4" s="451"/>
      <c r="K4" s="451"/>
      <c r="L4" s="451"/>
      <c r="M4" s="451"/>
      <c r="N4" s="451"/>
      <c r="O4" s="451"/>
      <c r="P4" s="451" t="s">
        <v>399</v>
      </c>
      <c r="Q4" s="451" t="s">
        <v>137</v>
      </c>
      <c r="R4" s="452"/>
      <c r="S4" s="452"/>
    </row>
    <row r="5" spans="1:19" ht="12.75" customHeight="1">
      <c r="A5" s="451"/>
      <c r="B5" s="451"/>
      <c r="C5" s="451"/>
      <c r="D5" s="451"/>
      <c r="E5" s="451"/>
      <c r="F5" s="451"/>
      <c r="G5" s="451"/>
      <c r="H5" s="453" t="s">
        <v>400</v>
      </c>
      <c r="I5" s="453" t="s">
        <v>137</v>
      </c>
      <c r="J5" s="454"/>
      <c r="K5" s="454" t="s">
        <v>401</v>
      </c>
      <c r="L5" s="452" t="s">
        <v>402</v>
      </c>
      <c r="M5" s="452" t="s">
        <v>403</v>
      </c>
      <c r="N5" s="452" t="s">
        <v>404</v>
      </c>
      <c r="O5" s="452" t="s">
        <v>405</v>
      </c>
      <c r="P5" s="451"/>
      <c r="Q5" s="453" t="s">
        <v>406</v>
      </c>
      <c r="R5" s="455" t="s">
        <v>137</v>
      </c>
      <c r="S5" s="456"/>
    </row>
    <row r="6" spans="1:19" ht="47.25" customHeight="1">
      <c r="A6" s="451"/>
      <c r="B6" s="451"/>
      <c r="C6" s="451"/>
      <c r="D6" s="451"/>
      <c r="E6" s="452"/>
      <c r="F6" s="452"/>
      <c r="G6" s="452"/>
      <c r="H6" s="457"/>
      <c r="I6" s="458" t="s">
        <v>138</v>
      </c>
      <c r="J6" s="458" t="s">
        <v>217</v>
      </c>
      <c r="K6" s="459"/>
      <c r="L6" s="460"/>
      <c r="M6" s="460"/>
      <c r="N6" s="460"/>
      <c r="O6" s="460"/>
      <c r="P6" s="452"/>
      <c r="Q6" s="457"/>
      <c r="R6" s="461" t="s">
        <v>407</v>
      </c>
      <c r="S6" s="462"/>
    </row>
    <row r="7" spans="1:19" ht="17.25" customHeight="1">
      <c r="A7" s="463">
        <v>1</v>
      </c>
      <c r="B7" s="463">
        <v>2</v>
      </c>
      <c r="C7" s="464">
        <v>3</v>
      </c>
      <c r="D7" s="465"/>
      <c r="E7" s="466">
        <v>4</v>
      </c>
      <c r="F7" s="466"/>
      <c r="G7" s="467">
        <v>5</v>
      </c>
      <c r="H7" s="467">
        <v>6</v>
      </c>
      <c r="I7" s="467">
        <v>7</v>
      </c>
      <c r="J7" s="467">
        <v>8</v>
      </c>
      <c r="K7" s="467">
        <v>9</v>
      </c>
      <c r="L7" s="467">
        <v>10</v>
      </c>
      <c r="M7" s="467">
        <v>11</v>
      </c>
      <c r="N7" s="467">
        <v>12</v>
      </c>
      <c r="O7" s="467">
        <v>13</v>
      </c>
      <c r="P7" s="467">
        <v>14</v>
      </c>
      <c r="Q7" s="467">
        <v>15</v>
      </c>
      <c r="R7" s="468">
        <v>16</v>
      </c>
      <c r="S7" s="469"/>
    </row>
    <row r="8" spans="1:19" s="474" customFormat="1" ht="19.5" customHeight="1">
      <c r="A8" s="470" t="s">
        <v>121</v>
      </c>
      <c r="B8" s="470" t="s">
        <v>395</v>
      </c>
      <c r="C8" s="471" t="s">
        <v>277</v>
      </c>
      <c r="D8" s="471"/>
      <c r="E8" s="472">
        <v>375000</v>
      </c>
      <c r="F8" s="472"/>
      <c r="G8" s="473">
        <v>5000</v>
      </c>
      <c r="H8" s="473">
        <v>5000</v>
      </c>
      <c r="I8" s="473">
        <v>0</v>
      </c>
      <c r="J8" s="473">
        <v>5000</v>
      </c>
      <c r="K8" s="473">
        <v>0</v>
      </c>
      <c r="L8" s="473">
        <v>0</v>
      </c>
      <c r="M8" s="473">
        <v>0</v>
      </c>
      <c r="N8" s="473">
        <v>0</v>
      </c>
      <c r="O8" s="473">
        <v>0</v>
      </c>
      <c r="P8" s="473">
        <v>370000</v>
      </c>
      <c r="Q8" s="473">
        <v>370000</v>
      </c>
      <c r="R8" s="472">
        <v>0</v>
      </c>
      <c r="S8" s="472"/>
    </row>
    <row r="9" spans="1:19" ht="23.25" customHeight="1">
      <c r="A9" s="475" t="s">
        <v>395</v>
      </c>
      <c r="B9" s="475" t="s">
        <v>278</v>
      </c>
      <c r="C9" s="476" t="s">
        <v>279</v>
      </c>
      <c r="D9" s="476"/>
      <c r="E9" s="477">
        <v>370000</v>
      </c>
      <c r="F9" s="477"/>
      <c r="G9" s="478">
        <v>0</v>
      </c>
      <c r="H9" s="478">
        <v>0</v>
      </c>
      <c r="I9" s="478">
        <v>0</v>
      </c>
      <c r="J9" s="478">
        <v>0</v>
      </c>
      <c r="K9" s="478">
        <v>0</v>
      </c>
      <c r="L9" s="478">
        <v>0</v>
      </c>
      <c r="M9" s="478">
        <v>0</v>
      </c>
      <c r="N9" s="478">
        <v>0</v>
      </c>
      <c r="O9" s="478">
        <v>0</v>
      </c>
      <c r="P9" s="478">
        <v>370000</v>
      </c>
      <c r="Q9" s="478">
        <v>370000</v>
      </c>
      <c r="R9" s="477">
        <v>0</v>
      </c>
      <c r="S9" s="477"/>
    </row>
    <row r="10" spans="1:19" ht="17.25" customHeight="1">
      <c r="A10" s="475" t="s">
        <v>395</v>
      </c>
      <c r="B10" s="475" t="s">
        <v>280</v>
      </c>
      <c r="C10" s="476" t="s">
        <v>281</v>
      </c>
      <c r="D10" s="476"/>
      <c r="E10" s="477">
        <v>5000</v>
      </c>
      <c r="F10" s="477"/>
      <c r="G10" s="478">
        <v>5000</v>
      </c>
      <c r="H10" s="478">
        <v>5000</v>
      </c>
      <c r="I10" s="478">
        <v>0</v>
      </c>
      <c r="J10" s="478">
        <v>5000</v>
      </c>
      <c r="K10" s="478">
        <v>0</v>
      </c>
      <c r="L10" s="478">
        <v>0</v>
      </c>
      <c r="M10" s="478">
        <v>0</v>
      </c>
      <c r="N10" s="478">
        <v>0</v>
      </c>
      <c r="O10" s="478">
        <v>0</v>
      </c>
      <c r="P10" s="478">
        <v>0</v>
      </c>
      <c r="Q10" s="478">
        <v>0</v>
      </c>
      <c r="R10" s="477">
        <v>0</v>
      </c>
      <c r="S10" s="477"/>
    </row>
    <row r="11" spans="1:19" s="474" customFormat="1" ht="20.25" customHeight="1">
      <c r="A11" s="470" t="s">
        <v>14</v>
      </c>
      <c r="B11" s="470" t="s">
        <v>395</v>
      </c>
      <c r="C11" s="471" t="s">
        <v>154</v>
      </c>
      <c r="D11" s="471"/>
      <c r="E11" s="479">
        <v>3435860</v>
      </c>
      <c r="F11" s="479"/>
      <c r="G11" s="480">
        <v>944214.12</v>
      </c>
      <c r="H11" s="480">
        <v>944214.12</v>
      </c>
      <c r="I11" s="480">
        <v>0</v>
      </c>
      <c r="J11" s="480">
        <v>944214.12</v>
      </c>
      <c r="K11" s="480">
        <v>0</v>
      </c>
      <c r="L11" s="480">
        <v>0</v>
      </c>
      <c r="M11" s="480">
        <v>0</v>
      </c>
      <c r="N11" s="480">
        <v>0</v>
      </c>
      <c r="O11" s="480">
        <v>0</v>
      </c>
      <c r="P11" s="480">
        <v>2491645.88</v>
      </c>
      <c r="Q11" s="480">
        <v>2491645.88</v>
      </c>
      <c r="R11" s="479">
        <v>1490000</v>
      </c>
      <c r="S11" s="479"/>
    </row>
    <row r="12" spans="1:19" ht="18.75" customHeight="1">
      <c r="A12" s="475" t="s">
        <v>395</v>
      </c>
      <c r="B12" s="475" t="s">
        <v>16</v>
      </c>
      <c r="C12" s="476" t="s">
        <v>17</v>
      </c>
      <c r="D12" s="476"/>
      <c r="E12" s="477">
        <v>45000</v>
      </c>
      <c r="F12" s="477"/>
      <c r="G12" s="478">
        <v>45000</v>
      </c>
      <c r="H12" s="478">
        <v>45000</v>
      </c>
      <c r="I12" s="478">
        <v>0</v>
      </c>
      <c r="J12" s="478">
        <v>45000</v>
      </c>
      <c r="K12" s="478">
        <v>0</v>
      </c>
      <c r="L12" s="478">
        <v>0</v>
      </c>
      <c r="M12" s="478">
        <v>0</v>
      </c>
      <c r="N12" s="478">
        <v>0</v>
      </c>
      <c r="O12" s="478">
        <v>0</v>
      </c>
      <c r="P12" s="478">
        <v>0</v>
      </c>
      <c r="Q12" s="478">
        <v>0</v>
      </c>
      <c r="R12" s="477">
        <v>0</v>
      </c>
      <c r="S12" s="477"/>
    </row>
    <row r="13" spans="1:19" ht="16.5" customHeight="1">
      <c r="A13" s="475" t="s">
        <v>395</v>
      </c>
      <c r="B13" s="475" t="s">
        <v>128</v>
      </c>
      <c r="C13" s="476" t="s">
        <v>282</v>
      </c>
      <c r="D13" s="476"/>
      <c r="E13" s="477">
        <v>1858646</v>
      </c>
      <c r="F13" s="477"/>
      <c r="G13" s="478">
        <v>857000.12</v>
      </c>
      <c r="H13" s="478">
        <v>857000.12</v>
      </c>
      <c r="I13" s="478">
        <v>0</v>
      </c>
      <c r="J13" s="478">
        <v>857000.12</v>
      </c>
      <c r="K13" s="478">
        <v>0</v>
      </c>
      <c r="L13" s="478">
        <v>0</v>
      </c>
      <c r="M13" s="478">
        <v>0</v>
      </c>
      <c r="N13" s="478">
        <v>0</v>
      </c>
      <c r="O13" s="478">
        <v>0</v>
      </c>
      <c r="P13" s="478">
        <v>1001645.88</v>
      </c>
      <c r="Q13" s="478">
        <v>1001645.88</v>
      </c>
      <c r="R13" s="477">
        <v>0</v>
      </c>
      <c r="S13" s="477"/>
    </row>
    <row r="14" spans="1:19" ht="17.25" customHeight="1">
      <c r="A14" s="475" t="s">
        <v>395</v>
      </c>
      <c r="B14" s="475" t="s">
        <v>408</v>
      </c>
      <c r="C14" s="476" t="s">
        <v>409</v>
      </c>
      <c r="D14" s="476"/>
      <c r="E14" s="477">
        <v>36000</v>
      </c>
      <c r="F14" s="477"/>
      <c r="G14" s="478">
        <v>36000</v>
      </c>
      <c r="H14" s="478">
        <v>36000</v>
      </c>
      <c r="I14" s="478">
        <v>0</v>
      </c>
      <c r="J14" s="478">
        <v>36000</v>
      </c>
      <c r="K14" s="478">
        <v>0</v>
      </c>
      <c r="L14" s="478">
        <v>0</v>
      </c>
      <c r="M14" s="478">
        <v>0</v>
      </c>
      <c r="N14" s="478">
        <v>0</v>
      </c>
      <c r="O14" s="478">
        <v>0</v>
      </c>
      <c r="P14" s="478">
        <v>0</v>
      </c>
      <c r="Q14" s="478">
        <v>0</v>
      </c>
      <c r="R14" s="477">
        <v>0</v>
      </c>
      <c r="S14" s="477"/>
    </row>
    <row r="15" spans="1:19" ht="16.5" customHeight="1">
      <c r="A15" s="475" t="s">
        <v>395</v>
      </c>
      <c r="B15" s="475" t="s">
        <v>382</v>
      </c>
      <c r="C15" s="476" t="s">
        <v>11</v>
      </c>
      <c r="D15" s="476"/>
      <c r="E15" s="477">
        <v>1496214</v>
      </c>
      <c r="F15" s="477"/>
      <c r="G15" s="478">
        <v>6214</v>
      </c>
      <c r="H15" s="478">
        <v>6214</v>
      </c>
      <c r="I15" s="478">
        <v>0</v>
      </c>
      <c r="J15" s="478">
        <v>6214</v>
      </c>
      <c r="K15" s="478">
        <v>0</v>
      </c>
      <c r="L15" s="478">
        <v>0</v>
      </c>
      <c r="M15" s="478">
        <v>0</v>
      </c>
      <c r="N15" s="478">
        <v>0</v>
      </c>
      <c r="O15" s="478">
        <v>0</v>
      </c>
      <c r="P15" s="478">
        <v>1490000</v>
      </c>
      <c r="Q15" s="478">
        <v>1490000</v>
      </c>
      <c r="R15" s="477">
        <v>1490000</v>
      </c>
      <c r="S15" s="477"/>
    </row>
    <row r="16" spans="1:19" s="474" customFormat="1" ht="20.25" customHeight="1">
      <c r="A16" s="470" t="s">
        <v>20</v>
      </c>
      <c r="B16" s="470" t="s">
        <v>395</v>
      </c>
      <c r="C16" s="471" t="s">
        <v>283</v>
      </c>
      <c r="D16" s="471"/>
      <c r="E16" s="479">
        <v>179452</v>
      </c>
      <c r="F16" s="479"/>
      <c r="G16" s="480">
        <v>159452</v>
      </c>
      <c r="H16" s="480">
        <v>159052</v>
      </c>
      <c r="I16" s="480">
        <v>71700</v>
      </c>
      <c r="J16" s="480">
        <v>87352</v>
      </c>
      <c r="K16" s="480">
        <v>0</v>
      </c>
      <c r="L16" s="480">
        <v>400</v>
      </c>
      <c r="M16" s="480">
        <v>0</v>
      </c>
      <c r="N16" s="480">
        <v>0</v>
      </c>
      <c r="O16" s="480">
        <v>0</v>
      </c>
      <c r="P16" s="480">
        <v>20000</v>
      </c>
      <c r="Q16" s="480">
        <v>20000</v>
      </c>
      <c r="R16" s="479">
        <v>0</v>
      </c>
      <c r="S16" s="479"/>
    </row>
    <row r="17" spans="1:19" ht="24" customHeight="1">
      <c r="A17" s="475" t="s">
        <v>395</v>
      </c>
      <c r="B17" s="475" t="s">
        <v>410</v>
      </c>
      <c r="C17" s="476" t="s">
        <v>284</v>
      </c>
      <c r="D17" s="476"/>
      <c r="E17" s="477">
        <v>150852</v>
      </c>
      <c r="F17" s="477"/>
      <c r="G17" s="478">
        <v>130852</v>
      </c>
      <c r="H17" s="478">
        <v>130452</v>
      </c>
      <c r="I17" s="478">
        <v>71700</v>
      </c>
      <c r="J17" s="478">
        <v>58752</v>
      </c>
      <c r="K17" s="478">
        <v>0</v>
      </c>
      <c r="L17" s="478">
        <v>400</v>
      </c>
      <c r="M17" s="478">
        <v>0</v>
      </c>
      <c r="N17" s="478">
        <v>0</v>
      </c>
      <c r="O17" s="478">
        <v>0</v>
      </c>
      <c r="P17" s="478">
        <v>20000</v>
      </c>
      <c r="Q17" s="478">
        <v>20000</v>
      </c>
      <c r="R17" s="477">
        <v>0</v>
      </c>
      <c r="S17" s="477"/>
    </row>
    <row r="18" spans="1:19" ht="23.25" customHeight="1">
      <c r="A18" s="475" t="s">
        <v>395</v>
      </c>
      <c r="B18" s="475" t="s">
        <v>22</v>
      </c>
      <c r="C18" s="476" t="s">
        <v>23</v>
      </c>
      <c r="D18" s="476"/>
      <c r="E18" s="477">
        <v>28600</v>
      </c>
      <c r="F18" s="477"/>
      <c r="G18" s="478">
        <v>28600</v>
      </c>
      <c r="H18" s="478">
        <v>28600</v>
      </c>
      <c r="I18" s="478">
        <v>0</v>
      </c>
      <c r="J18" s="478">
        <v>28600</v>
      </c>
      <c r="K18" s="478">
        <v>0</v>
      </c>
      <c r="L18" s="478">
        <v>0</v>
      </c>
      <c r="M18" s="478">
        <v>0</v>
      </c>
      <c r="N18" s="478">
        <v>0</v>
      </c>
      <c r="O18" s="478">
        <v>0</v>
      </c>
      <c r="P18" s="478">
        <v>0</v>
      </c>
      <c r="Q18" s="478">
        <v>0</v>
      </c>
      <c r="R18" s="477">
        <v>0</v>
      </c>
      <c r="S18" s="477"/>
    </row>
    <row r="19" spans="1:19" s="474" customFormat="1" ht="21.75" customHeight="1">
      <c r="A19" s="470" t="s">
        <v>411</v>
      </c>
      <c r="B19" s="470" t="s">
        <v>395</v>
      </c>
      <c r="C19" s="471" t="s">
        <v>285</v>
      </c>
      <c r="D19" s="471"/>
      <c r="E19" s="479">
        <v>45528</v>
      </c>
      <c r="F19" s="479"/>
      <c r="G19" s="480">
        <v>45528</v>
      </c>
      <c r="H19" s="480">
        <v>45528</v>
      </c>
      <c r="I19" s="480">
        <v>0</v>
      </c>
      <c r="J19" s="480">
        <v>45528</v>
      </c>
      <c r="K19" s="480">
        <v>0</v>
      </c>
      <c r="L19" s="480">
        <v>0</v>
      </c>
      <c r="M19" s="480">
        <v>0</v>
      </c>
      <c r="N19" s="480">
        <v>0</v>
      </c>
      <c r="O19" s="480">
        <v>0</v>
      </c>
      <c r="P19" s="480">
        <v>0</v>
      </c>
      <c r="Q19" s="480">
        <v>0</v>
      </c>
      <c r="R19" s="479">
        <v>0</v>
      </c>
      <c r="S19" s="479"/>
    </row>
    <row r="20" spans="1:19" ht="25.5" customHeight="1">
      <c r="A20" s="475" t="s">
        <v>395</v>
      </c>
      <c r="B20" s="475" t="s">
        <v>412</v>
      </c>
      <c r="C20" s="476" t="s">
        <v>213</v>
      </c>
      <c r="D20" s="476"/>
      <c r="E20" s="477">
        <v>45528</v>
      </c>
      <c r="F20" s="477"/>
      <c r="G20" s="478">
        <v>45528</v>
      </c>
      <c r="H20" s="478">
        <v>45528</v>
      </c>
      <c r="I20" s="478">
        <v>0</v>
      </c>
      <c r="J20" s="478">
        <v>45528</v>
      </c>
      <c r="K20" s="478">
        <v>0</v>
      </c>
      <c r="L20" s="478">
        <v>0</v>
      </c>
      <c r="M20" s="478">
        <v>0</v>
      </c>
      <c r="N20" s="478">
        <v>0</v>
      </c>
      <c r="O20" s="478">
        <v>0</v>
      </c>
      <c r="P20" s="478">
        <v>0</v>
      </c>
      <c r="Q20" s="478">
        <v>0</v>
      </c>
      <c r="R20" s="477">
        <v>0</v>
      </c>
      <c r="S20" s="477"/>
    </row>
    <row r="21" spans="1:19" s="474" customFormat="1" ht="22.5" customHeight="1">
      <c r="A21" s="470" t="s">
        <v>26</v>
      </c>
      <c r="B21" s="470" t="s">
        <v>395</v>
      </c>
      <c r="C21" s="471" t="s">
        <v>147</v>
      </c>
      <c r="D21" s="471"/>
      <c r="E21" s="479">
        <v>1946121</v>
      </c>
      <c r="F21" s="479"/>
      <c r="G21" s="480">
        <v>1946121</v>
      </c>
      <c r="H21" s="480">
        <v>1827621</v>
      </c>
      <c r="I21" s="480">
        <v>1513904</v>
      </c>
      <c r="J21" s="480">
        <v>313717</v>
      </c>
      <c r="K21" s="480">
        <v>0</v>
      </c>
      <c r="L21" s="480">
        <v>118500</v>
      </c>
      <c r="M21" s="480">
        <v>0</v>
      </c>
      <c r="N21" s="480">
        <v>0</v>
      </c>
      <c r="O21" s="480">
        <v>0</v>
      </c>
      <c r="P21" s="480">
        <v>0</v>
      </c>
      <c r="Q21" s="480">
        <v>0</v>
      </c>
      <c r="R21" s="479">
        <v>0</v>
      </c>
      <c r="S21" s="479"/>
    </row>
    <row r="22" spans="1:19" ht="16.5" customHeight="1">
      <c r="A22" s="475" t="s">
        <v>395</v>
      </c>
      <c r="B22" s="475" t="s">
        <v>28</v>
      </c>
      <c r="C22" s="476" t="s">
        <v>29</v>
      </c>
      <c r="D22" s="476"/>
      <c r="E22" s="477">
        <v>42104</v>
      </c>
      <c r="F22" s="477"/>
      <c r="G22" s="478">
        <v>42104</v>
      </c>
      <c r="H22" s="478">
        <v>42104</v>
      </c>
      <c r="I22" s="478">
        <v>41904</v>
      </c>
      <c r="J22" s="478">
        <v>200</v>
      </c>
      <c r="K22" s="478">
        <v>0</v>
      </c>
      <c r="L22" s="478">
        <v>0</v>
      </c>
      <c r="M22" s="478">
        <v>0</v>
      </c>
      <c r="N22" s="478">
        <v>0</v>
      </c>
      <c r="O22" s="478">
        <v>0</v>
      </c>
      <c r="P22" s="478">
        <v>0</v>
      </c>
      <c r="Q22" s="478">
        <v>0</v>
      </c>
      <c r="R22" s="477">
        <v>0</v>
      </c>
      <c r="S22" s="477"/>
    </row>
    <row r="23" spans="1:19" ht="21.75" customHeight="1">
      <c r="A23" s="475" t="s">
        <v>395</v>
      </c>
      <c r="B23" s="475" t="s">
        <v>413</v>
      </c>
      <c r="C23" s="476" t="s">
        <v>286</v>
      </c>
      <c r="D23" s="476"/>
      <c r="E23" s="477">
        <v>87000</v>
      </c>
      <c r="F23" s="477"/>
      <c r="G23" s="478">
        <v>87000</v>
      </c>
      <c r="H23" s="478">
        <v>10500</v>
      </c>
      <c r="I23" s="478">
        <v>0</v>
      </c>
      <c r="J23" s="478">
        <v>10500</v>
      </c>
      <c r="K23" s="478">
        <v>0</v>
      </c>
      <c r="L23" s="478">
        <v>76500</v>
      </c>
      <c r="M23" s="478">
        <v>0</v>
      </c>
      <c r="N23" s="478">
        <v>0</v>
      </c>
      <c r="O23" s="478">
        <v>0</v>
      </c>
      <c r="P23" s="478">
        <v>0</v>
      </c>
      <c r="Q23" s="478">
        <v>0</v>
      </c>
      <c r="R23" s="477">
        <v>0</v>
      </c>
      <c r="S23" s="477"/>
    </row>
    <row r="24" spans="1:19" ht="24" customHeight="1">
      <c r="A24" s="475" t="s">
        <v>395</v>
      </c>
      <c r="B24" s="475" t="s">
        <v>414</v>
      </c>
      <c r="C24" s="476" t="s">
        <v>415</v>
      </c>
      <c r="D24" s="476"/>
      <c r="E24" s="477">
        <v>1713567</v>
      </c>
      <c r="F24" s="477"/>
      <c r="G24" s="478">
        <v>1713567</v>
      </c>
      <c r="H24" s="478">
        <v>1711567</v>
      </c>
      <c r="I24" s="478">
        <v>1472000</v>
      </c>
      <c r="J24" s="478">
        <v>239567</v>
      </c>
      <c r="K24" s="478">
        <v>0</v>
      </c>
      <c r="L24" s="478">
        <v>2000</v>
      </c>
      <c r="M24" s="478">
        <v>0</v>
      </c>
      <c r="N24" s="478">
        <v>0</v>
      </c>
      <c r="O24" s="478">
        <v>0</v>
      </c>
      <c r="P24" s="478">
        <v>0</v>
      </c>
      <c r="Q24" s="478">
        <v>0</v>
      </c>
      <c r="R24" s="477">
        <v>0</v>
      </c>
      <c r="S24" s="477"/>
    </row>
    <row r="25" spans="1:19" ht="19.5" customHeight="1">
      <c r="A25" s="481" t="s">
        <v>395</v>
      </c>
      <c r="B25" s="481" t="s">
        <v>416</v>
      </c>
      <c r="C25" s="482" t="s">
        <v>287</v>
      </c>
      <c r="D25" s="482"/>
      <c r="E25" s="483">
        <v>38000</v>
      </c>
      <c r="F25" s="483"/>
      <c r="G25" s="484">
        <v>38000</v>
      </c>
      <c r="H25" s="484">
        <v>38000</v>
      </c>
      <c r="I25" s="484">
        <v>0</v>
      </c>
      <c r="J25" s="484">
        <v>38000</v>
      </c>
      <c r="K25" s="484">
        <v>0</v>
      </c>
      <c r="L25" s="484">
        <v>0</v>
      </c>
      <c r="M25" s="484">
        <v>0</v>
      </c>
      <c r="N25" s="484">
        <v>0</v>
      </c>
      <c r="O25" s="484">
        <v>0</v>
      </c>
      <c r="P25" s="484">
        <v>0</v>
      </c>
      <c r="Q25" s="484">
        <v>0</v>
      </c>
      <c r="R25" s="483">
        <v>0</v>
      </c>
      <c r="S25" s="483"/>
    </row>
    <row r="26" spans="1:19" ht="19.5" customHeight="1">
      <c r="A26" s="485" t="s">
        <v>395</v>
      </c>
      <c r="B26" s="485" t="s">
        <v>417</v>
      </c>
      <c r="C26" s="486" t="s">
        <v>11</v>
      </c>
      <c r="D26" s="486"/>
      <c r="E26" s="487">
        <v>65450</v>
      </c>
      <c r="F26" s="487"/>
      <c r="G26" s="488">
        <v>65450</v>
      </c>
      <c r="H26" s="488">
        <v>25450</v>
      </c>
      <c r="I26" s="488">
        <v>0</v>
      </c>
      <c r="J26" s="488">
        <v>25450</v>
      </c>
      <c r="K26" s="488">
        <v>0</v>
      </c>
      <c r="L26" s="488">
        <v>40000</v>
      </c>
      <c r="M26" s="488">
        <v>0</v>
      </c>
      <c r="N26" s="488">
        <v>0</v>
      </c>
      <c r="O26" s="488">
        <v>0</v>
      </c>
      <c r="P26" s="488">
        <v>0</v>
      </c>
      <c r="Q26" s="488">
        <v>0</v>
      </c>
      <c r="R26" s="487">
        <v>0</v>
      </c>
      <c r="S26" s="487"/>
    </row>
    <row r="27" spans="1:19" ht="19.5" customHeight="1">
      <c r="A27" s="489"/>
      <c r="B27" s="489"/>
      <c r="C27" s="490"/>
      <c r="D27" s="490"/>
      <c r="E27" s="491"/>
      <c r="F27" s="491"/>
      <c r="G27" s="491"/>
      <c r="H27" s="491"/>
      <c r="I27" s="491"/>
      <c r="J27" s="491"/>
      <c r="K27" s="491"/>
      <c r="L27" s="491"/>
      <c r="M27" s="491"/>
      <c r="N27" s="491"/>
      <c r="O27" s="491"/>
      <c r="P27" s="491"/>
      <c r="Q27" s="492" t="s">
        <v>418</v>
      </c>
      <c r="R27" s="491"/>
      <c r="S27" s="491"/>
    </row>
    <row r="28" spans="1:19" ht="14.25" customHeight="1">
      <c r="A28" s="489"/>
      <c r="B28" s="489"/>
      <c r="C28" s="490"/>
      <c r="D28" s="490"/>
      <c r="E28" s="491"/>
      <c r="F28" s="491"/>
      <c r="G28" s="491"/>
      <c r="H28" s="491"/>
      <c r="I28" s="491"/>
      <c r="J28" s="491"/>
      <c r="K28" s="491"/>
      <c r="L28" s="491"/>
      <c r="M28" s="491"/>
      <c r="N28" s="491"/>
      <c r="O28" s="491"/>
      <c r="P28" s="491"/>
      <c r="Q28" s="491"/>
      <c r="R28" s="491"/>
      <c r="S28" s="491"/>
    </row>
    <row r="29" spans="1:19" ht="13.5" customHeight="1">
      <c r="A29" s="451" t="s">
        <v>0</v>
      </c>
      <c r="B29" s="451" t="s">
        <v>1</v>
      </c>
      <c r="C29" s="451" t="s">
        <v>134</v>
      </c>
      <c r="D29" s="451"/>
      <c r="E29" s="451" t="s">
        <v>397</v>
      </c>
      <c r="F29" s="451"/>
      <c r="G29" s="451" t="s">
        <v>398</v>
      </c>
      <c r="H29" s="451"/>
      <c r="I29" s="451"/>
      <c r="J29" s="451"/>
      <c r="K29" s="451"/>
      <c r="L29" s="451"/>
      <c r="M29" s="451"/>
      <c r="N29" s="451"/>
      <c r="O29" s="451"/>
      <c r="P29" s="451"/>
      <c r="Q29" s="451"/>
      <c r="R29" s="451"/>
      <c r="S29" s="451"/>
    </row>
    <row r="30" spans="1:19" ht="10.5" customHeight="1">
      <c r="A30" s="451"/>
      <c r="B30" s="451"/>
      <c r="C30" s="451"/>
      <c r="D30" s="451"/>
      <c r="E30" s="451"/>
      <c r="F30" s="451"/>
      <c r="G30" s="451" t="s">
        <v>181</v>
      </c>
      <c r="H30" s="451" t="s">
        <v>137</v>
      </c>
      <c r="I30" s="451"/>
      <c r="J30" s="451"/>
      <c r="K30" s="451"/>
      <c r="L30" s="451"/>
      <c r="M30" s="451"/>
      <c r="N30" s="451"/>
      <c r="O30" s="451"/>
      <c r="P30" s="451" t="s">
        <v>399</v>
      </c>
      <c r="Q30" s="451" t="s">
        <v>137</v>
      </c>
      <c r="R30" s="452"/>
      <c r="S30" s="452"/>
    </row>
    <row r="31" spans="1:19" ht="12" customHeight="1">
      <c r="A31" s="451"/>
      <c r="B31" s="451"/>
      <c r="C31" s="451"/>
      <c r="D31" s="451"/>
      <c r="E31" s="451"/>
      <c r="F31" s="451"/>
      <c r="G31" s="451"/>
      <c r="H31" s="453" t="s">
        <v>400</v>
      </c>
      <c r="I31" s="453" t="s">
        <v>137</v>
      </c>
      <c r="J31" s="454"/>
      <c r="K31" s="454" t="s">
        <v>401</v>
      </c>
      <c r="L31" s="452" t="s">
        <v>402</v>
      </c>
      <c r="M31" s="452" t="s">
        <v>403</v>
      </c>
      <c r="N31" s="452" t="s">
        <v>404</v>
      </c>
      <c r="O31" s="452" t="s">
        <v>405</v>
      </c>
      <c r="P31" s="451"/>
      <c r="Q31" s="453" t="s">
        <v>406</v>
      </c>
      <c r="R31" s="455" t="s">
        <v>137</v>
      </c>
      <c r="S31" s="456"/>
    </row>
    <row r="32" spans="1:19" ht="42" customHeight="1">
      <c r="A32" s="451"/>
      <c r="B32" s="451"/>
      <c r="C32" s="451"/>
      <c r="D32" s="451"/>
      <c r="E32" s="452"/>
      <c r="F32" s="452"/>
      <c r="G32" s="452"/>
      <c r="H32" s="457"/>
      <c r="I32" s="458" t="s">
        <v>138</v>
      </c>
      <c r="J32" s="458" t="s">
        <v>217</v>
      </c>
      <c r="K32" s="459"/>
      <c r="L32" s="460"/>
      <c r="M32" s="460"/>
      <c r="N32" s="460"/>
      <c r="O32" s="460"/>
      <c r="P32" s="452"/>
      <c r="Q32" s="457"/>
      <c r="R32" s="461" t="s">
        <v>407</v>
      </c>
      <c r="S32" s="462"/>
    </row>
    <row r="33" spans="1:19" ht="12.75" customHeight="1">
      <c r="A33" s="463">
        <v>1</v>
      </c>
      <c r="B33" s="463">
        <v>2</v>
      </c>
      <c r="C33" s="464">
        <v>3</v>
      </c>
      <c r="D33" s="465"/>
      <c r="E33" s="466">
        <v>4</v>
      </c>
      <c r="F33" s="466"/>
      <c r="G33" s="467">
        <v>5</v>
      </c>
      <c r="H33" s="467">
        <v>6</v>
      </c>
      <c r="I33" s="467">
        <v>7</v>
      </c>
      <c r="J33" s="467">
        <v>8</v>
      </c>
      <c r="K33" s="467">
        <v>9</v>
      </c>
      <c r="L33" s="467">
        <v>10</v>
      </c>
      <c r="M33" s="467">
        <v>11</v>
      </c>
      <c r="N33" s="467">
        <v>12</v>
      </c>
      <c r="O33" s="467">
        <v>13</v>
      </c>
      <c r="P33" s="467">
        <v>14</v>
      </c>
      <c r="Q33" s="467">
        <v>15</v>
      </c>
      <c r="R33" s="468">
        <v>16</v>
      </c>
      <c r="S33" s="469"/>
    </row>
    <row r="34" spans="1:19" s="474" customFormat="1" ht="39" customHeight="1">
      <c r="A34" s="493" t="s">
        <v>33</v>
      </c>
      <c r="B34" s="493" t="s">
        <v>395</v>
      </c>
      <c r="C34" s="494" t="s">
        <v>149</v>
      </c>
      <c r="D34" s="494"/>
      <c r="E34" s="495">
        <v>1020</v>
      </c>
      <c r="F34" s="495"/>
      <c r="G34" s="496">
        <v>1020</v>
      </c>
      <c r="H34" s="496">
        <v>1020</v>
      </c>
      <c r="I34" s="496">
        <v>0</v>
      </c>
      <c r="J34" s="496">
        <v>1020</v>
      </c>
      <c r="K34" s="496">
        <v>0</v>
      </c>
      <c r="L34" s="496">
        <v>0</v>
      </c>
      <c r="M34" s="496">
        <v>0</v>
      </c>
      <c r="N34" s="496">
        <v>0</v>
      </c>
      <c r="O34" s="496">
        <v>0</v>
      </c>
      <c r="P34" s="496">
        <v>0</v>
      </c>
      <c r="Q34" s="496">
        <v>0</v>
      </c>
      <c r="R34" s="495">
        <v>0</v>
      </c>
      <c r="S34" s="495"/>
    </row>
    <row r="35" spans="1:19" ht="30" customHeight="1">
      <c r="A35" s="485" t="s">
        <v>395</v>
      </c>
      <c r="B35" s="485" t="s">
        <v>35</v>
      </c>
      <c r="C35" s="486" t="s">
        <v>36</v>
      </c>
      <c r="D35" s="486"/>
      <c r="E35" s="487">
        <v>1020</v>
      </c>
      <c r="F35" s="487"/>
      <c r="G35" s="488">
        <v>1020</v>
      </c>
      <c r="H35" s="488">
        <v>1020</v>
      </c>
      <c r="I35" s="488">
        <v>0</v>
      </c>
      <c r="J35" s="488">
        <v>1020</v>
      </c>
      <c r="K35" s="488">
        <v>0</v>
      </c>
      <c r="L35" s="488">
        <v>0</v>
      </c>
      <c r="M35" s="488">
        <v>0</v>
      </c>
      <c r="N35" s="488">
        <v>0</v>
      </c>
      <c r="O35" s="488">
        <v>0</v>
      </c>
      <c r="P35" s="488">
        <v>0</v>
      </c>
      <c r="Q35" s="488">
        <v>0</v>
      </c>
      <c r="R35" s="487">
        <v>0</v>
      </c>
      <c r="S35" s="487"/>
    </row>
    <row r="36" spans="1:19" s="474" customFormat="1" ht="24" customHeight="1">
      <c r="A36" s="497" t="s">
        <v>419</v>
      </c>
      <c r="B36" s="497" t="s">
        <v>395</v>
      </c>
      <c r="C36" s="498" t="s">
        <v>288</v>
      </c>
      <c r="D36" s="498"/>
      <c r="E36" s="472">
        <v>974561</v>
      </c>
      <c r="F36" s="472"/>
      <c r="G36" s="473">
        <v>149123.39000000001</v>
      </c>
      <c r="H36" s="473">
        <v>140123.39000000001</v>
      </c>
      <c r="I36" s="473">
        <v>22352</v>
      </c>
      <c r="J36" s="473">
        <v>117771.39</v>
      </c>
      <c r="K36" s="473">
        <v>0</v>
      </c>
      <c r="L36" s="473">
        <v>9000</v>
      </c>
      <c r="M36" s="473">
        <v>0</v>
      </c>
      <c r="N36" s="473">
        <v>0</v>
      </c>
      <c r="O36" s="473">
        <v>0</v>
      </c>
      <c r="P36" s="473">
        <v>825437.61</v>
      </c>
      <c r="Q36" s="473">
        <v>825437.61</v>
      </c>
      <c r="R36" s="472">
        <v>0</v>
      </c>
      <c r="S36" s="472"/>
    </row>
    <row r="37" spans="1:19" ht="15.75" customHeight="1">
      <c r="A37" s="475" t="s">
        <v>395</v>
      </c>
      <c r="B37" s="475" t="s">
        <v>420</v>
      </c>
      <c r="C37" s="476" t="s">
        <v>83</v>
      </c>
      <c r="D37" s="476"/>
      <c r="E37" s="477">
        <v>974561</v>
      </c>
      <c r="F37" s="477"/>
      <c r="G37" s="478">
        <v>149123.39000000001</v>
      </c>
      <c r="H37" s="478">
        <v>140123.39000000001</v>
      </c>
      <c r="I37" s="478">
        <v>22352</v>
      </c>
      <c r="J37" s="478">
        <v>117771.39</v>
      </c>
      <c r="K37" s="478">
        <v>0</v>
      </c>
      <c r="L37" s="478">
        <v>9000</v>
      </c>
      <c r="M37" s="478">
        <v>0</v>
      </c>
      <c r="N37" s="478">
        <v>0</v>
      </c>
      <c r="O37" s="478">
        <v>0</v>
      </c>
      <c r="P37" s="478">
        <v>825437.61</v>
      </c>
      <c r="Q37" s="478">
        <v>825437.61</v>
      </c>
      <c r="R37" s="477">
        <v>0</v>
      </c>
      <c r="S37" s="477"/>
    </row>
    <row r="38" spans="1:19" s="474" customFormat="1" ht="15.75" customHeight="1">
      <c r="A38" s="499" t="s">
        <v>421</v>
      </c>
      <c r="B38" s="499" t="s">
        <v>395</v>
      </c>
      <c r="C38" s="500" t="s">
        <v>289</v>
      </c>
      <c r="D38" s="500"/>
      <c r="E38" s="501">
        <v>95000</v>
      </c>
      <c r="F38" s="501"/>
      <c r="G38" s="502">
        <v>95000</v>
      </c>
      <c r="H38" s="502">
        <v>0</v>
      </c>
      <c r="I38" s="502">
        <v>0</v>
      </c>
      <c r="J38" s="502">
        <v>0</v>
      </c>
      <c r="K38" s="502">
        <v>0</v>
      </c>
      <c r="L38" s="502">
        <v>0</v>
      </c>
      <c r="M38" s="502">
        <v>0</v>
      </c>
      <c r="N38" s="502">
        <v>0</v>
      </c>
      <c r="O38" s="502">
        <v>95000</v>
      </c>
      <c r="P38" s="502">
        <v>0</v>
      </c>
      <c r="Q38" s="502">
        <v>0</v>
      </c>
      <c r="R38" s="501">
        <v>0</v>
      </c>
      <c r="S38" s="501"/>
    </row>
    <row r="39" spans="1:19" ht="73.5" customHeight="1">
      <c r="A39" s="485" t="s">
        <v>395</v>
      </c>
      <c r="B39" s="485" t="s">
        <v>422</v>
      </c>
      <c r="C39" s="486" t="s">
        <v>423</v>
      </c>
      <c r="D39" s="486"/>
      <c r="E39" s="487">
        <v>95000</v>
      </c>
      <c r="F39" s="487"/>
      <c r="G39" s="488">
        <v>95000</v>
      </c>
      <c r="H39" s="488">
        <v>0</v>
      </c>
      <c r="I39" s="488">
        <v>0</v>
      </c>
      <c r="J39" s="488">
        <v>0</v>
      </c>
      <c r="K39" s="488">
        <v>0</v>
      </c>
      <c r="L39" s="488">
        <v>0</v>
      </c>
      <c r="M39" s="488">
        <v>0</v>
      </c>
      <c r="N39" s="488">
        <v>0</v>
      </c>
      <c r="O39" s="488">
        <v>95000</v>
      </c>
      <c r="P39" s="488">
        <v>0</v>
      </c>
      <c r="Q39" s="488">
        <v>0</v>
      </c>
      <c r="R39" s="487">
        <v>0</v>
      </c>
      <c r="S39" s="487"/>
    </row>
    <row r="40" spans="1:19" s="474" customFormat="1" ht="15" customHeight="1">
      <c r="A40" s="497" t="s">
        <v>58</v>
      </c>
      <c r="B40" s="497" t="s">
        <v>395</v>
      </c>
      <c r="C40" s="498" t="s">
        <v>290</v>
      </c>
      <c r="D40" s="498"/>
      <c r="E40" s="472">
        <v>96000</v>
      </c>
      <c r="F40" s="472"/>
      <c r="G40" s="473">
        <v>96000</v>
      </c>
      <c r="H40" s="473">
        <v>96000</v>
      </c>
      <c r="I40" s="473">
        <v>0</v>
      </c>
      <c r="J40" s="473">
        <v>96000</v>
      </c>
      <c r="K40" s="473">
        <v>0</v>
      </c>
      <c r="L40" s="473">
        <v>0</v>
      </c>
      <c r="M40" s="473">
        <v>0</v>
      </c>
      <c r="N40" s="473">
        <v>0</v>
      </c>
      <c r="O40" s="473">
        <v>0</v>
      </c>
      <c r="P40" s="473">
        <v>0</v>
      </c>
      <c r="Q40" s="473">
        <v>0</v>
      </c>
      <c r="R40" s="472">
        <v>0</v>
      </c>
      <c r="S40" s="472"/>
    </row>
    <row r="41" spans="1:19" ht="16.5" customHeight="1">
      <c r="A41" s="475" t="s">
        <v>395</v>
      </c>
      <c r="B41" s="475" t="s">
        <v>188</v>
      </c>
      <c r="C41" s="476" t="s">
        <v>84</v>
      </c>
      <c r="D41" s="476"/>
      <c r="E41" s="477">
        <v>96000</v>
      </c>
      <c r="F41" s="477"/>
      <c r="G41" s="478">
        <v>96000</v>
      </c>
      <c r="H41" s="478">
        <v>96000</v>
      </c>
      <c r="I41" s="478">
        <v>0</v>
      </c>
      <c r="J41" s="478">
        <v>96000</v>
      </c>
      <c r="K41" s="478">
        <v>0</v>
      </c>
      <c r="L41" s="478">
        <v>0</v>
      </c>
      <c r="M41" s="478">
        <v>0</v>
      </c>
      <c r="N41" s="478">
        <v>0</v>
      </c>
      <c r="O41" s="478">
        <v>0</v>
      </c>
      <c r="P41" s="478">
        <v>0</v>
      </c>
      <c r="Q41" s="478">
        <v>0</v>
      </c>
      <c r="R41" s="477">
        <v>0</v>
      </c>
      <c r="S41" s="477"/>
    </row>
    <row r="42" spans="1:19" s="474" customFormat="1" ht="16.5" customHeight="1">
      <c r="A42" s="470" t="s">
        <v>66</v>
      </c>
      <c r="B42" s="470" t="s">
        <v>395</v>
      </c>
      <c r="C42" s="471" t="s">
        <v>291</v>
      </c>
      <c r="D42" s="471"/>
      <c r="E42" s="479">
        <v>6391347</v>
      </c>
      <c r="F42" s="479"/>
      <c r="G42" s="480">
        <v>6391347</v>
      </c>
      <c r="H42" s="480">
        <v>5736062</v>
      </c>
      <c r="I42" s="480">
        <v>4633658</v>
      </c>
      <c r="J42" s="480">
        <v>1102404</v>
      </c>
      <c r="K42" s="480">
        <v>458450</v>
      </c>
      <c r="L42" s="480">
        <v>196835</v>
      </c>
      <c r="M42" s="480">
        <v>0</v>
      </c>
      <c r="N42" s="480">
        <v>0</v>
      </c>
      <c r="O42" s="480">
        <v>0</v>
      </c>
      <c r="P42" s="480">
        <v>0</v>
      </c>
      <c r="Q42" s="480">
        <v>0</v>
      </c>
      <c r="R42" s="479">
        <v>0</v>
      </c>
      <c r="S42" s="479"/>
    </row>
    <row r="43" spans="1:19" ht="17.25" customHeight="1">
      <c r="A43" s="475" t="s">
        <v>395</v>
      </c>
      <c r="B43" s="475" t="s">
        <v>106</v>
      </c>
      <c r="C43" s="476" t="s">
        <v>292</v>
      </c>
      <c r="D43" s="476"/>
      <c r="E43" s="477">
        <v>3799355</v>
      </c>
      <c r="F43" s="477"/>
      <c r="G43" s="478">
        <v>3799355</v>
      </c>
      <c r="H43" s="478">
        <v>3650355</v>
      </c>
      <c r="I43" s="478">
        <v>3333500</v>
      </c>
      <c r="J43" s="478">
        <v>316855</v>
      </c>
      <c r="K43" s="478">
        <v>0</v>
      </c>
      <c r="L43" s="478">
        <v>149000</v>
      </c>
      <c r="M43" s="478">
        <v>0</v>
      </c>
      <c r="N43" s="478">
        <v>0</v>
      </c>
      <c r="O43" s="478">
        <v>0</v>
      </c>
      <c r="P43" s="478">
        <v>0</v>
      </c>
      <c r="Q43" s="478">
        <v>0</v>
      </c>
      <c r="R43" s="477">
        <v>0</v>
      </c>
      <c r="S43" s="477"/>
    </row>
    <row r="44" spans="1:19" ht="16.5" customHeight="1">
      <c r="A44" s="475" t="s">
        <v>395</v>
      </c>
      <c r="B44" s="475" t="s">
        <v>68</v>
      </c>
      <c r="C44" s="476" t="s">
        <v>69</v>
      </c>
      <c r="D44" s="476"/>
      <c r="E44" s="477">
        <v>1909964</v>
      </c>
      <c r="F44" s="477"/>
      <c r="G44" s="478">
        <v>1909964</v>
      </c>
      <c r="H44" s="478">
        <v>1498164</v>
      </c>
      <c r="I44" s="478">
        <v>1090000</v>
      </c>
      <c r="J44" s="478">
        <v>408164</v>
      </c>
      <c r="K44" s="478">
        <v>370000</v>
      </c>
      <c r="L44" s="478">
        <v>41800</v>
      </c>
      <c r="M44" s="478">
        <v>0</v>
      </c>
      <c r="N44" s="478">
        <v>0</v>
      </c>
      <c r="O44" s="478">
        <v>0</v>
      </c>
      <c r="P44" s="478">
        <v>0</v>
      </c>
      <c r="Q44" s="478">
        <v>0</v>
      </c>
      <c r="R44" s="477">
        <v>0</v>
      </c>
      <c r="S44" s="477"/>
    </row>
    <row r="45" spans="1:19" ht="17.25" customHeight="1">
      <c r="A45" s="475" t="s">
        <v>395</v>
      </c>
      <c r="B45" s="475" t="s">
        <v>424</v>
      </c>
      <c r="C45" s="476" t="s">
        <v>85</v>
      </c>
      <c r="D45" s="476"/>
      <c r="E45" s="477">
        <v>192985</v>
      </c>
      <c r="F45" s="477"/>
      <c r="G45" s="478">
        <v>192985</v>
      </c>
      <c r="H45" s="478">
        <v>192985</v>
      </c>
      <c r="I45" s="478">
        <v>0</v>
      </c>
      <c r="J45" s="478">
        <v>192985</v>
      </c>
      <c r="K45" s="478">
        <v>0</v>
      </c>
      <c r="L45" s="478">
        <v>0</v>
      </c>
      <c r="M45" s="478">
        <v>0</v>
      </c>
      <c r="N45" s="478">
        <v>0</v>
      </c>
      <c r="O45" s="478">
        <v>0</v>
      </c>
      <c r="P45" s="478">
        <v>0</v>
      </c>
      <c r="Q45" s="478">
        <v>0</v>
      </c>
      <c r="R45" s="477">
        <v>0</v>
      </c>
      <c r="S45" s="477"/>
    </row>
    <row r="46" spans="1:19" ht="23.25" customHeight="1">
      <c r="A46" s="475" t="s">
        <v>395</v>
      </c>
      <c r="B46" s="475" t="s">
        <v>425</v>
      </c>
      <c r="C46" s="476" t="s">
        <v>86</v>
      </c>
      <c r="D46" s="476"/>
      <c r="E46" s="477">
        <v>25900</v>
      </c>
      <c r="F46" s="477"/>
      <c r="G46" s="478">
        <v>25900</v>
      </c>
      <c r="H46" s="478">
        <v>22450</v>
      </c>
      <c r="I46" s="478">
        <v>0</v>
      </c>
      <c r="J46" s="478">
        <v>22450</v>
      </c>
      <c r="K46" s="478">
        <v>3450</v>
      </c>
      <c r="L46" s="478">
        <v>0</v>
      </c>
      <c r="M46" s="478">
        <v>0</v>
      </c>
      <c r="N46" s="478">
        <v>0</v>
      </c>
      <c r="O46" s="478">
        <v>0</v>
      </c>
      <c r="P46" s="478">
        <v>0</v>
      </c>
      <c r="Q46" s="478">
        <v>0</v>
      </c>
      <c r="R46" s="477">
        <v>0</v>
      </c>
      <c r="S46" s="477"/>
    </row>
    <row r="47" spans="1:19" ht="17.25" customHeight="1">
      <c r="A47" s="475" t="s">
        <v>395</v>
      </c>
      <c r="B47" s="475" t="s">
        <v>359</v>
      </c>
      <c r="C47" s="476" t="s">
        <v>361</v>
      </c>
      <c r="D47" s="476"/>
      <c r="E47" s="477">
        <v>147300</v>
      </c>
      <c r="F47" s="477"/>
      <c r="G47" s="478">
        <v>147300</v>
      </c>
      <c r="H47" s="478">
        <v>147300</v>
      </c>
      <c r="I47" s="478">
        <v>57800</v>
      </c>
      <c r="J47" s="478">
        <v>89500</v>
      </c>
      <c r="K47" s="478">
        <v>0</v>
      </c>
      <c r="L47" s="478">
        <v>0</v>
      </c>
      <c r="M47" s="478">
        <v>0</v>
      </c>
      <c r="N47" s="478">
        <v>0</v>
      </c>
      <c r="O47" s="478">
        <v>0</v>
      </c>
      <c r="P47" s="478">
        <v>0</v>
      </c>
      <c r="Q47" s="478">
        <v>0</v>
      </c>
      <c r="R47" s="477">
        <v>0</v>
      </c>
      <c r="S47" s="477"/>
    </row>
    <row r="48" spans="1:19" ht="60" customHeight="1">
      <c r="A48" s="475" t="s">
        <v>395</v>
      </c>
      <c r="B48" s="475" t="s">
        <v>426</v>
      </c>
      <c r="C48" s="503" t="s">
        <v>312</v>
      </c>
      <c r="D48" s="503"/>
      <c r="E48" s="477">
        <v>90125</v>
      </c>
      <c r="F48" s="477"/>
      <c r="G48" s="478">
        <v>90125</v>
      </c>
      <c r="H48" s="478">
        <v>5125</v>
      </c>
      <c r="I48" s="478">
        <v>5125</v>
      </c>
      <c r="J48" s="478">
        <v>0</v>
      </c>
      <c r="K48" s="478">
        <v>85000</v>
      </c>
      <c r="L48" s="478">
        <v>0</v>
      </c>
      <c r="M48" s="478">
        <v>0</v>
      </c>
      <c r="N48" s="478">
        <v>0</v>
      </c>
      <c r="O48" s="478">
        <v>0</v>
      </c>
      <c r="P48" s="478">
        <v>0</v>
      </c>
      <c r="Q48" s="478">
        <v>0</v>
      </c>
      <c r="R48" s="477">
        <v>0</v>
      </c>
      <c r="S48" s="477"/>
    </row>
    <row r="49" spans="1:19" ht="34.5" customHeight="1">
      <c r="A49" s="475" t="s">
        <v>395</v>
      </c>
      <c r="B49" s="475" t="s">
        <v>427</v>
      </c>
      <c r="C49" s="503" t="s">
        <v>428</v>
      </c>
      <c r="D49" s="503"/>
      <c r="E49" s="477">
        <v>157218</v>
      </c>
      <c r="F49" s="477"/>
      <c r="G49" s="478">
        <v>157218</v>
      </c>
      <c r="H49" s="478">
        <v>151183</v>
      </c>
      <c r="I49" s="478">
        <v>147233</v>
      </c>
      <c r="J49" s="478">
        <v>3950</v>
      </c>
      <c r="K49" s="478">
        <v>0</v>
      </c>
      <c r="L49" s="478">
        <v>6035</v>
      </c>
      <c r="M49" s="478">
        <v>0</v>
      </c>
      <c r="N49" s="478">
        <v>0</v>
      </c>
      <c r="O49" s="478">
        <v>0</v>
      </c>
      <c r="P49" s="478">
        <v>0</v>
      </c>
      <c r="Q49" s="478">
        <v>0</v>
      </c>
      <c r="R49" s="477">
        <v>0</v>
      </c>
      <c r="S49" s="477"/>
    </row>
    <row r="50" spans="1:19" ht="13.5" customHeight="1">
      <c r="A50" s="475" t="s">
        <v>395</v>
      </c>
      <c r="B50" s="475" t="s">
        <v>115</v>
      </c>
      <c r="C50" s="476" t="s">
        <v>11</v>
      </c>
      <c r="D50" s="476"/>
      <c r="E50" s="477">
        <v>68500</v>
      </c>
      <c r="F50" s="477"/>
      <c r="G50" s="478">
        <v>68500</v>
      </c>
      <c r="H50" s="478">
        <v>68500</v>
      </c>
      <c r="I50" s="478">
        <v>0</v>
      </c>
      <c r="J50" s="478">
        <v>68500</v>
      </c>
      <c r="K50" s="478">
        <v>0</v>
      </c>
      <c r="L50" s="478">
        <v>0</v>
      </c>
      <c r="M50" s="478">
        <v>0</v>
      </c>
      <c r="N50" s="478">
        <v>0</v>
      </c>
      <c r="O50" s="478">
        <v>0</v>
      </c>
      <c r="P50" s="478">
        <v>0</v>
      </c>
      <c r="Q50" s="478">
        <v>0</v>
      </c>
      <c r="R50" s="477">
        <v>0</v>
      </c>
      <c r="S50" s="477"/>
    </row>
    <row r="51" spans="1:19" ht="13.5" customHeight="1">
      <c r="Q51" s="492" t="s">
        <v>429</v>
      </c>
    </row>
    <row r="52" spans="1:19" ht="19.5" customHeight="1">
      <c r="A52" s="504" t="s">
        <v>395</v>
      </c>
      <c r="B52" s="504"/>
      <c r="C52" s="504"/>
      <c r="D52" s="505" t="s">
        <v>395</v>
      </c>
      <c r="E52" s="505"/>
    </row>
    <row r="53" spans="1:19" ht="11.25" customHeight="1">
      <c r="A53" s="452" t="s">
        <v>0</v>
      </c>
      <c r="B53" s="452" t="s">
        <v>1</v>
      </c>
      <c r="C53" s="453" t="s">
        <v>134</v>
      </c>
      <c r="D53" s="454"/>
      <c r="E53" s="453" t="s">
        <v>397</v>
      </c>
      <c r="F53" s="506"/>
      <c r="G53" s="466" t="s">
        <v>398</v>
      </c>
      <c r="H53" s="466"/>
      <c r="I53" s="466"/>
      <c r="J53" s="466"/>
      <c r="K53" s="466"/>
      <c r="L53" s="466"/>
      <c r="M53" s="466"/>
      <c r="N53" s="466"/>
      <c r="O53" s="466"/>
      <c r="P53" s="466"/>
      <c r="Q53" s="466"/>
      <c r="R53" s="466"/>
      <c r="S53" s="466"/>
    </row>
    <row r="54" spans="1:19" ht="12.75" customHeight="1">
      <c r="A54" s="460"/>
      <c r="B54" s="460"/>
      <c r="C54" s="457"/>
      <c r="D54" s="459"/>
      <c r="E54" s="457"/>
      <c r="F54" s="507"/>
      <c r="G54" s="466" t="s">
        <v>181</v>
      </c>
      <c r="H54" s="466" t="s">
        <v>137</v>
      </c>
      <c r="I54" s="466"/>
      <c r="J54" s="466"/>
      <c r="K54" s="466"/>
      <c r="L54" s="466"/>
      <c r="M54" s="466"/>
      <c r="N54" s="466"/>
      <c r="O54" s="466"/>
      <c r="P54" s="466" t="s">
        <v>399</v>
      </c>
      <c r="Q54" s="466" t="s">
        <v>137</v>
      </c>
      <c r="R54" s="466"/>
      <c r="S54" s="466"/>
    </row>
    <row r="55" spans="1:19" ht="16.5" customHeight="1">
      <c r="A55" s="460"/>
      <c r="B55" s="460"/>
      <c r="C55" s="457"/>
      <c r="D55" s="459"/>
      <c r="E55" s="457"/>
      <c r="F55" s="507"/>
      <c r="G55" s="466"/>
      <c r="H55" s="466" t="s">
        <v>400</v>
      </c>
      <c r="I55" s="466" t="s">
        <v>137</v>
      </c>
      <c r="J55" s="466"/>
      <c r="K55" s="466" t="s">
        <v>401</v>
      </c>
      <c r="L55" s="466" t="s">
        <v>402</v>
      </c>
      <c r="M55" s="466" t="s">
        <v>403</v>
      </c>
      <c r="N55" s="466" t="s">
        <v>404</v>
      </c>
      <c r="O55" s="466" t="s">
        <v>405</v>
      </c>
      <c r="P55" s="466"/>
      <c r="Q55" s="466" t="s">
        <v>406</v>
      </c>
      <c r="R55" s="466" t="s">
        <v>137</v>
      </c>
      <c r="S55" s="466"/>
    </row>
    <row r="56" spans="1:19" ht="43.5" customHeight="1">
      <c r="A56" s="508"/>
      <c r="B56" s="508"/>
      <c r="C56" s="509"/>
      <c r="D56" s="510"/>
      <c r="E56" s="509"/>
      <c r="F56" s="511"/>
      <c r="G56" s="466"/>
      <c r="H56" s="466"/>
      <c r="I56" s="467" t="s">
        <v>138</v>
      </c>
      <c r="J56" s="467" t="s">
        <v>430</v>
      </c>
      <c r="K56" s="466"/>
      <c r="L56" s="466"/>
      <c r="M56" s="466"/>
      <c r="N56" s="466"/>
      <c r="O56" s="466"/>
      <c r="P56" s="466"/>
      <c r="Q56" s="466"/>
      <c r="R56" s="512" t="s">
        <v>407</v>
      </c>
      <c r="S56" s="512"/>
    </row>
    <row r="57" spans="1:19" ht="9.75" customHeight="1">
      <c r="A57" s="463">
        <v>1</v>
      </c>
      <c r="B57" s="463">
        <v>2</v>
      </c>
      <c r="C57" s="464">
        <v>3</v>
      </c>
      <c r="D57" s="465"/>
      <c r="E57" s="466">
        <v>4</v>
      </c>
      <c r="F57" s="466"/>
      <c r="G57" s="467">
        <v>5</v>
      </c>
      <c r="H57" s="467">
        <v>6</v>
      </c>
      <c r="I57" s="467">
        <v>7</v>
      </c>
      <c r="J57" s="467">
        <v>8</v>
      </c>
      <c r="K57" s="467">
        <v>9</v>
      </c>
      <c r="L57" s="467">
        <v>10</v>
      </c>
      <c r="M57" s="467">
        <v>11</v>
      </c>
      <c r="N57" s="467">
        <v>12</v>
      </c>
      <c r="O57" s="467">
        <v>13</v>
      </c>
      <c r="P57" s="467">
        <v>14</v>
      </c>
      <c r="Q57" s="467">
        <v>15</v>
      </c>
      <c r="R57" s="468">
        <v>16</v>
      </c>
      <c r="S57" s="469"/>
    </row>
    <row r="58" spans="1:19" s="474" customFormat="1" ht="16.5" customHeight="1">
      <c r="A58" s="470" t="s">
        <v>70</v>
      </c>
      <c r="B58" s="470" t="s">
        <v>395</v>
      </c>
      <c r="C58" s="471" t="s">
        <v>293</v>
      </c>
      <c r="D58" s="471"/>
      <c r="E58" s="479">
        <v>55000</v>
      </c>
      <c r="F58" s="479"/>
      <c r="G58" s="480">
        <v>55000</v>
      </c>
      <c r="H58" s="480">
        <v>55000</v>
      </c>
      <c r="I58" s="480">
        <v>35000</v>
      </c>
      <c r="J58" s="480">
        <v>20000</v>
      </c>
      <c r="K58" s="480">
        <v>0</v>
      </c>
      <c r="L58" s="480">
        <v>0</v>
      </c>
      <c r="M58" s="480">
        <v>0</v>
      </c>
      <c r="N58" s="480">
        <v>0</v>
      </c>
      <c r="O58" s="480">
        <v>0</v>
      </c>
      <c r="P58" s="480">
        <v>0</v>
      </c>
      <c r="Q58" s="480">
        <v>0</v>
      </c>
      <c r="R58" s="479">
        <v>0</v>
      </c>
      <c r="S58" s="479"/>
    </row>
    <row r="59" spans="1:19" ht="15.75" customHeight="1">
      <c r="A59" s="475" t="s">
        <v>395</v>
      </c>
      <c r="B59" s="475" t="s">
        <v>155</v>
      </c>
      <c r="C59" s="476" t="s">
        <v>156</v>
      </c>
      <c r="D59" s="476"/>
      <c r="E59" s="477">
        <v>2000</v>
      </c>
      <c r="F59" s="477"/>
      <c r="G59" s="478">
        <v>2000</v>
      </c>
      <c r="H59" s="478">
        <v>2000</v>
      </c>
      <c r="I59" s="478">
        <v>0</v>
      </c>
      <c r="J59" s="478">
        <v>2000</v>
      </c>
      <c r="K59" s="478">
        <v>0</v>
      </c>
      <c r="L59" s="478">
        <v>0</v>
      </c>
      <c r="M59" s="478">
        <v>0</v>
      </c>
      <c r="N59" s="478">
        <v>0</v>
      </c>
      <c r="O59" s="478">
        <v>0</v>
      </c>
      <c r="P59" s="478">
        <v>0</v>
      </c>
      <c r="Q59" s="478">
        <v>0</v>
      </c>
      <c r="R59" s="477">
        <v>0</v>
      </c>
      <c r="S59" s="477"/>
    </row>
    <row r="60" spans="1:19" ht="17.25" customHeight="1">
      <c r="A60" s="475" t="s">
        <v>395</v>
      </c>
      <c r="B60" s="475" t="s">
        <v>72</v>
      </c>
      <c r="C60" s="476" t="s">
        <v>73</v>
      </c>
      <c r="D60" s="476"/>
      <c r="E60" s="477">
        <v>53000</v>
      </c>
      <c r="F60" s="477"/>
      <c r="G60" s="478">
        <v>53000</v>
      </c>
      <c r="H60" s="478">
        <v>53000</v>
      </c>
      <c r="I60" s="478">
        <v>35000</v>
      </c>
      <c r="J60" s="478">
        <v>18000</v>
      </c>
      <c r="K60" s="478">
        <v>0</v>
      </c>
      <c r="L60" s="478">
        <v>0</v>
      </c>
      <c r="M60" s="478">
        <v>0</v>
      </c>
      <c r="N60" s="478">
        <v>0</v>
      </c>
      <c r="O60" s="478">
        <v>0</v>
      </c>
      <c r="P60" s="478">
        <v>0</v>
      </c>
      <c r="Q60" s="478">
        <v>0</v>
      </c>
      <c r="R60" s="477">
        <v>0</v>
      </c>
      <c r="S60" s="477"/>
    </row>
    <row r="61" spans="1:19" s="474" customFormat="1" ht="17.25" customHeight="1">
      <c r="A61" s="470" t="s">
        <v>75</v>
      </c>
      <c r="B61" s="470" t="s">
        <v>395</v>
      </c>
      <c r="C61" s="471" t="s">
        <v>150</v>
      </c>
      <c r="D61" s="471"/>
      <c r="E61" s="479">
        <v>2716321</v>
      </c>
      <c r="F61" s="479"/>
      <c r="G61" s="480">
        <v>1704241</v>
      </c>
      <c r="H61" s="480">
        <v>1360497</v>
      </c>
      <c r="I61" s="480">
        <v>996974</v>
      </c>
      <c r="J61" s="480">
        <v>363523</v>
      </c>
      <c r="K61" s="480">
        <v>0</v>
      </c>
      <c r="L61" s="480">
        <v>343744</v>
      </c>
      <c r="M61" s="480">
        <v>0</v>
      </c>
      <c r="N61" s="480">
        <v>0</v>
      </c>
      <c r="O61" s="480">
        <v>0</v>
      </c>
      <c r="P61" s="480">
        <v>1012080</v>
      </c>
      <c r="Q61" s="480">
        <v>1012080</v>
      </c>
      <c r="R61" s="479">
        <v>1012080</v>
      </c>
      <c r="S61" s="479"/>
    </row>
    <row r="62" spans="1:19" ht="15" customHeight="1">
      <c r="A62" s="475" t="s">
        <v>395</v>
      </c>
      <c r="B62" s="475" t="s">
        <v>207</v>
      </c>
      <c r="C62" s="476" t="s">
        <v>94</v>
      </c>
      <c r="D62" s="476"/>
      <c r="E62" s="477">
        <v>193000</v>
      </c>
      <c r="F62" s="477"/>
      <c r="G62" s="478">
        <v>193000</v>
      </c>
      <c r="H62" s="478">
        <v>193000</v>
      </c>
      <c r="I62" s="478">
        <v>0</v>
      </c>
      <c r="J62" s="478">
        <v>193000</v>
      </c>
      <c r="K62" s="478">
        <v>0</v>
      </c>
      <c r="L62" s="478">
        <v>0</v>
      </c>
      <c r="M62" s="478">
        <v>0</v>
      </c>
      <c r="N62" s="478">
        <v>0</v>
      </c>
      <c r="O62" s="478">
        <v>0</v>
      </c>
      <c r="P62" s="478">
        <v>0</v>
      </c>
      <c r="Q62" s="478">
        <v>0</v>
      </c>
      <c r="R62" s="477">
        <v>0</v>
      </c>
      <c r="S62" s="477"/>
    </row>
    <row r="63" spans="1:19" ht="16.5" customHeight="1">
      <c r="A63" s="475" t="s">
        <v>395</v>
      </c>
      <c r="B63" s="475" t="s">
        <v>77</v>
      </c>
      <c r="C63" s="476" t="s">
        <v>78</v>
      </c>
      <c r="D63" s="476"/>
      <c r="E63" s="477">
        <v>630900</v>
      </c>
      <c r="F63" s="477"/>
      <c r="G63" s="478">
        <v>630900</v>
      </c>
      <c r="H63" s="478">
        <v>629700</v>
      </c>
      <c r="I63" s="478">
        <v>541874</v>
      </c>
      <c r="J63" s="478">
        <v>87826</v>
      </c>
      <c r="K63" s="478">
        <v>0</v>
      </c>
      <c r="L63" s="478">
        <v>1200</v>
      </c>
      <c r="M63" s="478">
        <v>0</v>
      </c>
      <c r="N63" s="478">
        <v>0</v>
      </c>
      <c r="O63" s="478">
        <v>0</v>
      </c>
      <c r="P63" s="478">
        <v>0</v>
      </c>
      <c r="Q63" s="478">
        <v>0</v>
      </c>
      <c r="R63" s="477">
        <v>0</v>
      </c>
      <c r="S63" s="477"/>
    </row>
    <row r="64" spans="1:19" ht="29.25" customHeight="1">
      <c r="A64" s="475" t="s">
        <v>395</v>
      </c>
      <c r="B64" s="475" t="s">
        <v>431</v>
      </c>
      <c r="C64" s="476" t="s">
        <v>294</v>
      </c>
      <c r="D64" s="476"/>
      <c r="E64" s="477">
        <v>300</v>
      </c>
      <c r="F64" s="477"/>
      <c r="G64" s="478">
        <v>300</v>
      </c>
      <c r="H64" s="478">
        <v>300</v>
      </c>
      <c r="I64" s="478">
        <v>0</v>
      </c>
      <c r="J64" s="478">
        <v>300</v>
      </c>
      <c r="K64" s="478">
        <v>0</v>
      </c>
      <c r="L64" s="478">
        <v>0</v>
      </c>
      <c r="M64" s="478">
        <v>0</v>
      </c>
      <c r="N64" s="478">
        <v>0</v>
      </c>
      <c r="O64" s="478">
        <v>0</v>
      </c>
      <c r="P64" s="478">
        <v>0</v>
      </c>
      <c r="Q64" s="478">
        <v>0</v>
      </c>
      <c r="R64" s="477">
        <v>0</v>
      </c>
      <c r="S64" s="477"/>
    </row>
    <row r="65" spans="1:19" ht="69.75" customHeight="1">
      <c r="A65" s="475" t="s">
        <v>395</v>
      </c>
      <c r="B65" s="475" t="s">
        <v>79</v>
      </c>
      <c r="C65" s="476" t="s">
        <v>432</v>
      </c>
      <c r="D65" s="476"/>
      <c r="E65" s="477">
        <v>16057</v>
      </c>
      <c r="F65" s="477"/>
      <c r="G65" s="478">
        <v>16057</v>
      </c>
      <c r="H65" s="478">
        <v>16057</v>
      </c>
      <c r="I65" s="478">
        <v>0</v>
      </c>
      <c r="J65" s="478">
        <v>16057</v>
      </c>
      <c r="K65" s="478">
        <v>0</v>
      </c>
      <c r="L65" s="478">
        <v>0</v>
      </c>
      <c r="M65" s="478">
        <v>0</v>
      </c>
      <c r="N65" s="478">
        <v>0</v>
      </c>
      <c r="O65" s="478">
        <v>0</v>
      </c>
      <c r="P65" s="478">
        <v>0</v>
      </c>
      <c r="Q65" s="478">
        <v>0</v>
      </c>
      <c r="R65" s="477">
        <v>0</v>
      </c>
      <c r="S65" s="477"/>
    </row>
    <row r="66" spans="1:19" ht="38.25" customHeight="1">
      <c r="A66" s="475" t="s">
        <v>395</v>
      </c>
      <c r="B66" s="475" t="s">
        <v>80</v>
      </c>
      <c r="C66" s="476" t="s">
        <v>262</v>
      </c>
      <c r="D66" s="476"/>
      <c r="E66" s="477">
        <v>107663</v>
      </c>
      <c r="F66" s="477"/>
      <c r="G66" s="478">
        <v>107663</v>
      </c>
      <c r="H66" s="478">
        <v>0</v>
      </c>
      <c r="I66" s="478">
        <v>0</v>
      </c>
      <c r="J66" s="478">
        <v>0</v>
      </c>
      <c r="K66" s="478">
        <v>0</v>
      </c>
      <c r="L66" s="478">
        <v>107663</v>
      </c>
      <c r="M66" s="478">
        <v>0</v>
      </c>
      <c r="N66" s="478">
        <v>0</v>
      </c>
      <c r="O66" s="478">
        <v>0</v>
      </c>
      <c r="P66" s="478">
        <v>0</v>
      </c>
      <c r="Q66" s="478">
        <v>0</v>
      </c>
      <c r="R66" s="477">
        <v>0</v>
      </c>
      <c r="S66" s="477"/>
    </row>
    <row r="67" spans="1:19" ht="15" customHeight="1">
      <c r="A67" s="475" t="s">
        <v>395</v>
      </c>
      <c r="B67" s="475" t="s">
        <v>433</v>
      </c>
      <c r="C67" s="476" t="s">
        <v>295</v>
      </c>
      <c r="D67" s="476"/>
      <c r="E67" s="477">
        <v>3615</v>
      </c>
      <c r="F67" s="477"/>
      <c r="G67" s="478">
        <v>3615</v>
      </c>
      <c r="H67" s="478">
        <v>0</v>
      </c>
      <c r="I67" s="478">
        <v>0</v>
      </c>
      <c r="J67" s="478">
        <v>0</v>
      </c>
      <c r="K67" s="478">
        <v>0</v>
      </c>
      <c r="L67" s="478">
        <v>3615</v>
      </c>
      <c r="M67" s="478">
        <v>0</v>
      </c>
      <c r="N67" s="478">
        <v>0</v>
      </c>
      <c r="O67" s="478">
        <v>0</v>
      </c>
      <c r="P67" s="478">
        <v>0</v>
      </c>
      <c r="Q67" s="478">
        <v>0</v>
      </c>
      <c r="R67" s="477">
        <v>0</v>
      </c>
      <c r="S67" s="477"/>
    </row>
    <row r="68" spans="1:19" ht="14.25" customHeight="1">
      <c r="A68" s="475" t="s">
        <v>395</v>
      </c>
      <c r="B68" s="475" t="s">
        <v>132</v>
      </c>
      <c r="C68" s="476" t="s">
        <v>133</v>
      </c>
      <c r="D68" s="476"/>
      <c r="E68" s="477">
        <v>142599</v>
      </c>
      <c r="F68" s="477"/>
      <c r="G68" s="478">
        <v>142599</v>
      </c>
      <c r="H68" s="478">
        <v>230</v>
      </c>
      <c r="I68" s="478">
        <v>0</v>
      </c>
      <c r="J68" s="478">
        <v>230</v>
      </c>
      <c r="K68" s="478">
        <v>0</v>
      </c>
      <c r="L68" s="478">
        <v>142369</v>
      </c>
      <c r="M68" s="478">
        <v>0</v>
      </c>
      <c r="N68" s="478">
        <v>0</v>
      </c>
      <c r="O68" s="478">
        <v>0</v>
      </c>
      <c r="P68" s="478">
        <v>0</v>
      </c>
      <c r="Q68" s="478">
        <v>0</v>
      </c>
      <c r="R68" s="477">
        <v>0</v>
      </c>
      <c r="S68" s="477"/>
    </row>
    <row r="69" spans="1:19" ht="13.5" customHeight="1">
      <c r="A69" s="475" t="s">
        <v>395</v>
      </c>
      <c r="B69" s="475" t="s">
        <v>81</v>
      </c>
      <c r="C69" s="476" t="s">
        <v>82</v>
      </c>
      <c r="D69" s="476"/>
      <c r="E69" s="477">
        <v>434110</v>
      </c>
      <c r="F69" s="477"/>
      <c r="G69" s="478">
        <v>434110</v>
      </c>
      <c r="H69" s="478">
        <v>432640</v>
      </c>
      <c r="I69" s="478">
        <v>373200</v>
      </c>
      <c r="J69" s="478">
        <v>59440</v>
      </c>
      <c r="K69" s="478">
        <v>0</v>
      </c>
      <c r="L69" s="478">
        <v>1470</v>
      </c>
      <c r="M69" s="478">
        <v>0</v>
      </c>
      <c r="N69" s="478">
        <v>0</v>
      </c>
      <c r="O69" s="478">
        <v>0</v>
      </c>
      <c r="P69" s="478">
        <v>0</v>
      </c>
      <c r="Q69" s="478">
        <v>0</v>
      </c>
      <c r="R69" s="477">
        <v>0</v>
      </c>
      <c r="S69" s="477"/>
    </row>
    <row r="70" spans="1:19" ht="21.75" customHeight="1">
      <c r="A70" s="475" t="s">
        <v>395</v>
      </c>
      <c r="B70" s="475" t="s">
        <v>204</v>
      </c>
      <c r="C70" s="476" t="s">
        <v>203</v>
      </c>
      <c r="D70" s="476"/>
      <c r="E70" s="477">
        <v>88570</v>
      </c>
      <c r="F70" s="477"/>
      <c r="G70" s="478">
        <v>88570</v>
      </c>
      <c r="H70" s="478">
        <v>87970</v>
      </c>
      <c r="I70" s="478">
        <v>81900</v>
      </c>
      <c r="J70" s="478">
        <v>6070</v>
      </c>
      <c r="K70" s="478">
        <v>0</v>
      </c>
      <c r="L70" s="478">
        <v>600</v>
      </c>
      <c r="M70" s="478">
        <v>0</v>
      </c>
      <c r="N70" s="478">
        <v>0</v>
      </c>
      <c r="O70" s="478">
        <v>0</v>
      </c>
      <c r="P70" s="478">
        <v>0</v>
      </c>
      <c r="Q70" s="478">
        <v>0</v>
      </c>
      <c r="R70" s="477">
        <v>0</v>
      </c>
      <c r="S70" s="477"/>
    </row>
    <row r="71" spans="1:19" ht="15" customHeight="1">
      <c r="A71" s="475" t="s">
        <v>395</v>
      </c>
      <c r="B71" s="475" t="s">
        <v>240</v>
      </c>
      <c r="C71" s="476" t="s">
        <v>247</v>
      </c>
      <c r="D71" s="476"/>
      <c r="E71" s="477">
        <v>76827</v>
      </c>
      <c r="F71" s="477"/>
      <c r="G71" s="478">
        <v>76827</v>
      </c>
      <c r="H71" s="478">
        <v>0</v>
      </c>
      <c r="I71" s="478">
        <v>0</v>
      </c>
      <c r="J71" s="478">
        <v>0</v>
      </c>
      <c r="K71" s="478">
        <v>0</v>
      </c>
      <c r="L71" s="478">
        <v>76827</v>
      </c>
      <c r="M71" s="478">
        <v>0</v>
      </c>
      <c r="N71" s="478">
        <v>0</v>
      </c>
      <c r="O71" s="478">
        <v>0</v>
      </c>
      <c r="P71" s="478">
        <v>0</v>
      </c>
      <c r="Q71" s="478">
        <v>0</v>
      </c>
      <c r="R71" s="477">
        <v>0</v>
      </c>
      <c r="S71" s="477"/>
    </row>
    <row r="72" spans="1:19" ht="12.75" customHeight="1">
      <c r="A72" s="475" t="s">
        <v>395</v>
      </c>
      <c r="B72" s="475" t="s">
        <v>198</v>
      </c>
      <c r="C72" s="476" t="s">
        <v>11</v>
      </c>
      <c r="D72" s="476"/>
      <c r="E72" s="477">
        <v>1022680</v>
      </c>
      <c r="F72" s="477"/>
      <c r="G72" s="478">
        <v>10600</v>
      </c>
      <c r="H72" s="478">
        <v>600</v>
      </c>
      <c r="I72" s="478">
        <v>0</v>
      </c>
      <c r="J72" s="478">
        <v>600</v>
      </c>
      <c r="K72" s="478">
        <v>0</v>
      </c>
      <c r="L72" s="478">
        <v>10000</v>
      </c>
      <c r="M72" s="478">
        <v>0</v>
      </c>
      <c r="N72" s="478">
        <v>0</v>
      </c>
      <c r="O72" s="478">
        <v>0</v>
      </c>
      <c r="P72" s="478">
        <v>1012080</v>
      </c>
      <c r="Q72" s="478">
        <v>1012080</v>
      </c>
      <c r="R72" s="477">
        <v>1012080</v>
      </c>
      <c r="S72" s="477"/>
    </row>
    <row r="73" spans="1:19" s="474" customFormat="1" ht="20.25" customHeight="1">
      <c r="A73" s="470" t="s">
        <v>434</v>
      </c>
      <c r="B73" s="470" t="s">
        <v>395</v>
      </c>
      <c r="C73" s="471" t="s">
        <v>296</v>
      </c>
      <c r="D73" s="471"/>
      <c r="E73" s="479">
        <v>195650</v>
      </c>
      <c r="F73" s="479"/>
      <c r="G73" s="480">
        <v>195650</v>
      </c>
      <c r="H73" s="480">
        <v>160314</v>
      </c>
      <c r="I73" s="480">
        <v>154334</v>
      </c>
      <c r="J73" s="480">
        <v>5980</v>
      </c>
      <c r="K73" s="480">
        <v>0</v>
      </c>
      <c r="L73" s="480">
        <v>35336</v>
      </c>
      <c r="M73" s="480">
        <v>0</v>
      </c>
      <c r="N73" s="480">
        <v>0</v>
      </c>
      <c r="O73" s="480">
        <v>0</v>
      </c>
      <c r="P73" s="480">
        <v>0</v>
      </c>
      <c r="Q73" s="480">
        <v>0</v>
      </c>
      <c r="R73" s="479">
        <v>0</v>
      </c>
      <c r="S73" s="479"/>
    </row>
    <row r="74" spans="1:19" ht="15" customHeight="1">
      <c r="A74" s="475" t="s">
        <v>395</v>
      </c>
      <c r="B74" s="475" t="s">
        <v>435</v>
      </c>
      <c r="C74" s="476" t="s">
        <v>297</v>
      </c>
      <c r="D74" s="476"/>
      <c r="E74" s="477">
        <v>167650</v>
      </c>
      <c r="F74" s="477"/>
      <c r="G74" s="478">
        <v>167650</v>
      </c>
      <c r="H74" s="478">
        <v>160314</v>
      </c>
      <c r="I74" s="478">
        <v>154334</v>
      </c>
      <c r="J74" s="478">
        <v>5980</v>
      </c>
      <c r="K74" s="478">
        <v>0</v>
      </c>
      <c r="L74" s="478">
        <v>7336</v>
      </c>
      <c r="M74" s="478">
        <v>0</v>
      </c>
      <c r="N74" s="478">
        <v>0</v>
      </c>
      <c r="O74" s="478">
        <v>0</v>
      </c>
      <c r="P74" s="478">
        <v>0</v>
      </c>
      <c r="Q74" s="478">
        <v>0</v>
      </c>
      <c r="R74" s="477">
        <v>0</v>
      </c>
      <c r="S74" s="477"/>
    </row>
    <row r="75" spans="1:19" ht="18.75" customHeight="1">
      <c r="A75" s="475" t="s">
        <v>395</v>
      </c>
      <c r="B75" s="475" t="s">
        <v>436</v>
      </c>
      <c r="C75" s="476" t="s">
        <v>437</v>
      </c>
      <c r="D75" s="476"/>
      <c r="E75" s="477">
        <v>28000</v>
      </c>
      <c r="F75" s="477"/>
      <c r="G75" s="478">
        <v>28000</v>
      </c>
      <c r="H75" s="478">
        <v>0</v>
      </c>
      <c r="I75" s="478">
        <v>0</v>
      </c>
      <c r="J75" s="478">
        <v>0</v>
      </c>
      <c r="K75" s="478">
        <v>0</v>
      </c>
      <c r="L75" s="478">
        <v>28000</v>
      </c>
      <c r="M75" s="478">
        <v>0</v>
      </c>
      <c r="N75" s="478">
        <v>0</v>
      </c>
      <c r="O75" s="478">
        <v>0</v>
      </c>
      <c r="P75" s="478">
        <v>0</v>
      </c>
      <c r="Q75" s="478">
        <v>0</v>
      </c>
      <c r="R75" s="477">
        <v>0</v>
      </c>
      <c r="S75" s="477"/>
    </row>
    <row r="76" spans="1:19" s="474" customFormat="1" ht="12.75" customHeight="1">
      <c r="A76" s="470" t="s">
        <v>238</v>
      </c>
      <c r="B76" s="470" t="s">
        <v>395</v>
      </c>
      <c r="C76" s="471" t="s">
        <v>242</v>
      </c>
      <c r="D76" s="471"/>
      <c r="E76" s="479">
        <v>7202456</v>
      </c>
      <c r="F76" s="479"/>
      <c r="G76" s="480">
        <v>7202456</v>
      </c>
      <c r="H76" s="480">
        <v>207498</v>
      </c>
      <c r="I76" s="480">
        <v>188542</v>
      </c>
      <c r="J76" s="480">
        <v>18956</v>
      </c>
      <c r="K76" s="480">
        <v>0</v>
      </c>
      <c r="L76" s="480">
        <v>6994958</v>
      </c>
      <c r="M76" s="480">
        <v>0</v>
      </c>
      <c r="N76" s="480">
        <v>0</v>
      </c>
      <c r="O76" s="480">
        <v>0</v>
      </c>
      <c r="P76" s="480">
        <v>0</v>
      </c>
      <c r="Q76" s="480">
        <v>0</v>
      </c>
      <c r="R76" s="479">
        <v>0</v>
      </c>
      <c r="S76" s="479"/>
    </row>
    <row r="77" spans="1:19" ht="14.65" customHeight="1">
      <c r="A77" s="475" t="s">
        <v>395</v>
      </c>
      <c r="B77" s="475" t="s">
        <v>241</v>
      </c>
      <c r="C77" s="476" t="s">
        <v>243</v>
      </c>
      <c r="D77" s="476"/>
      <c r="E77" s="477">
        <v>5419292</v>
      </c>
      <c r="F77" s="477"/>
      <c r="G77" s="478">
        <v>5419292</v>
      </c>
      <c r="H77" s="478">
        <v>49573</v>
      </c>
      <c r="I77" s="478">
        <v>46033</v>
      </c>
      <c r="J77" s="478">
        <v>3540</v>
      </c>
      <c r="K77" s="478">
        <v>0</v>
      </c>
      <c r="L77" s="478">
        <v>5369719</v>
      </c>
      <c r="M77" s="478">
        <v>0</v>
      </c>
      <c r="N77" s="478">
        <v>0</v>
      </c>
      <c r="O77" s="478">
        <v>0</v>
      </c>
      <c r="P77" s="478">
        <v>0</v>
      </c>
      <c r="Q77" s="478">
        <v>0</v>
      </c>
      <c r="R77" s="477">
        <v>0</v>
      </c>
      <c r="S77" s="477"/>
    </row>
    <row r="78" spans="1:19" ht="13.7" customHeight="1">
      <c r="Q78" s="492" t="s">
        <v>438</v>
      </c>
      <c r="S78" s="513"/>
    </row>
    <row r="79" spans="1:19" ht="15" customHeight="1">
      <c r="A79" s="504" t="s">
        <v>395</v>
      </c>
      <c r="B79" s="504"/>
      <c r="C79" s="504"/>
      <c r="D79" s="505" t="s">
        <v>395</v>
      </c>
      <c r="E79" s="505"/>
    </row>
    <row r="80" spans="1:19" ht="9.75" customHeight="1">
      <c r="A80" s="514" t="s">
        <v>0</v>
      </c>
      <c r="B80" s="514" t="s">
        <v>1</v>
      </c>
      <c r="C80" s="514" t="s">
        <v>134</v>
      </c>
      <c r="D80" s="514"/>
      <c r="E80" s="514" t="s">
        <v>397</v>
      </c>
      <c r="F80" s="514"/>
      <c r="G80" s="514" t="s">
        <v>398</v>
      </c>
      <c r="H80" s="514"/>
      <c r="I80" s="514"/>
      <c r="J80" s="514"/>
      <c r="K80" s="514"/>
      <c r="L80" s="514"/>
      <c r="M80" s="514"/>
      <c r="N80" s="514"/>
      <c r="O80" s="514"/>
      <c r="P80" s="514"/>
      <c r="Q80" s="514"/>
      <c r="R80" s="514"/>
      <c r="S80" s="514"/>
    </row>
    <row r="81" spans="1:19" ht="13.7" customHeight="1">
      <c r="A81" s="514"/>
      <c r="B81" s="514"/>
      <c r="C81" s="514"/>
      <c r="D81" s="514"/>
      <c r="E81" s="514"/>
      <c r="F81" s="514"/>
      <c r="G81" s="514" t="s">
        <v>181</v>
      </c>
      <c r="H81" s="514" t="s">
        <v>137</v>
      </c>
      <c r="I81" s="514"/>
      <c r="J81" s="514"/>
      <c r="K81" s="514"/>
      <c r="L81" s="514"/>
      <c r="M81" s="514"/>
      <c r="N81" s="514"/>
      <c r="O81" s="514"/>
      <c r="P81" s="514" t="s">
        <v>399</v>
      </c>
      <c r="Q81" s="514" t="s">
        <v>137</v>
      </c>
      <c r="R81" s="514"/>
      <c r="S81" s="514"/>
    </row>
    <row r="82" spans="1:19" ht="9.75" customHeight="1">
      <c r="A82" s="514"/>
      <c r="B82" s="514"/>
      <c r="C82" s="514"/>
      <c r="D82" s="514"/>
      <c r="E82" s="514"/>
      <c r="F82" s="514"/>
      <c r="G82" s="514"/>
      <c r="H82" s="514" t="s">
        <v>400</v>
      </c>
      <c r="I82" s="514" t="s">
        <v>137</v>
      </c>
      <c r="J82" s="514"/>
      <c r="K82" s="514" t="s">
        <v>401</v>
      </c>
      <c r="L82" s="514" t="s">
        <v>402</v>
      </c>
      <c r="M82" s="514" t="s">
        <v>403</v>
      </c>
      <c r="N82" s="514" t="s">
        <v>404</v>
      </c>
      <c r="O82" s="514" t="s">
        <v>405</v>
      </c>
      <c r="P82" s="514"/>
      <c r="Q82" s="514" t="s">
        <v>406</v>
      </c>
      <c r="R82" s="514" t="s">
        <v>137</v>
      </c>
      <c r="S82" s="514"/>
    </row>
    <row r="83" spans="1:19" ht="69" customHeight="1">
      <c r="A83" s="514"/>
      <c r="B83" s="514"/>
      <c r="C83" s="514"/>
      <c r="D83" s="514"/>
      <c r="E83" s="514"/>
      <c r="F83" s="514"/>
      <c r="G83" s="514"/>
      <c r="H83" s="514"/>
      <c r="I83" s="485" t="s">
        <v>439</v>
      </c>
      <c r="J83" s="485" t="s">
        <v>430</v>
      </c>
      <c r="K83" s="514"/>
      <c r="L83" s="514"/>
      <c r="M83" s="514"/>
      <c r="N83" s="514"/>
      <c r="O83" s="514"/>
      <c r="P83" s="514"/>
      <c r="Q83" s="514"/>
      <c r="R83" s="515" t="s">
        <v>407</v>
      </c>
      <c r="S83" s="515"/>
    </row>
    <row r="84" spans="1:19" ht="12.75" customHeight="1">
      <c r="A84" s="467">
        <v>1</v>
      </c>
      <c r="B84" s="467">
        <v>2</v>
      </c>
      <c r="C84" s="466">
        <v>3</v>
      </c>
      <c r="D84" s="466"/>
      <c r="E84" s="466">
        <v>4</v>
      </c>
      <c r="F84" s="466"/>
      <c r="G84" s="467">
        <v>5</v>
      </c>
      <c r="H84" s="467">
        <v>6</v>
      </c>
      <c r="I84" s="467">
        <v>7</v>
      </c>
      <c r="J84" s="467">
        <v>8</v>
      </c>
      <c r="K84" s="467">
        <v>9</v>
      </c>
      <c r="L84" s="467">
        <v>10</v>
      </c>
      <c r="M84" s="467">
        <v>11</v>
      </c>
      <c r="N84" s="467">
        <v>12</v>
      </c>
      <c r="O84" s="467">
        <v>13</v>
      </c>
      <c r="P84" s="467">
        <v>14</v>
      </c>
      <c r="Q84" s="467">
        <v>15</v>
      </c>
      <c r="R84" s="512">
        <v>16</v>
      </c>
      <c r="S84" s="512"/>
    </row>
    <row r="85" spans="1:19" ht="39" customHeight="1">
      <c r="A85" s="475" t="s">
        <v>395</v>
      </c>
      <c r="B85" s="475" t="s">
        <v>239</v>
      </c>
      <c r="C85" s="503" t="s">
        <v>246</v>
      </c>
      <c r="D85" s="503"/>
      <c r="E85" s="477">
        <v>1553891</v>
      </c>
      <c r="F85" s="477"/>
      <c r="G85" s="478">
        <v>1553891</v>
      </c>
      <c r="H85" s="478">
        <v>102709</v>
      </c>
      <c r="I85" s="478">
        <v>101879</v>
      </c>
      <c r="J85" s="478">
        <v>830</v>
      </c>
      <c r="K85" s="478">
        <v>0</v>
      </c>
      <c r="L85" s="478">
        <v>1451182</v>
      </c>
      <c r="M85" s="478">
        <v>0</v>
      </c>
      <c r="N85" s="478">
        <v>0</v>
      </c>
      <c r="O85" s="478">
        <v>0</v>
      </c>
      <c r="P85" s="478">
        <v>0</v>
      </c>
      <c r="Q85" s="478">
        <v>0</v>
      </c>
      <c r="R85" s="477">
        <v>0</v>
      </c>
      <c r="S85" s="477"/>
    </row>
    <row r="86" spans="1:19" ht="18" customHeight="1">
      <c r="A86" s="475" t="s">
        <v>395</v>
      </c>
      <c r="B86" s="475" t="s">
        <v>271</v>
      </c>
      <c r="C86" s="476" t="s">
        <v>272</v>
      </c>
      <c r="D86" s="476"/>
      <c r="E86" s="477">
        <v>220237</v>
      </c>
      <c r="F86" s="477"/>
      <c r="G86" s="478">
        <v>220237</v>
      </c>
      <c r="H86" s="478">
        <v>46180</v>
      </c>
      <c r="I86" s="478">
        <v>40630</v>
      </c>
      <c r="J86" s="478">
        <v>5550</v>
      </c>
      <c r="K86" s="478">
        <v>0</v>
      </c>
      <c r="L86" s="478">
        <v>174057</v>
      </c>
      <c r="M86" s="478">
        <v>0</v>
      </c>
      <c r="N86" s="478">
        <v>0</v>
      </c>
      <c r="O86" s="478">
        <v>0</v>
      </c>
      <c r="P86" s="478">
        <v>0</v>
      </c>
      <c r="Q86" s="478">
        <v>0</v>
      </c>
      <c r="R86" s="477">
        <v>0</v>
      </c>
      <c r="S86" s="477"/>
    </row>
    <row r="87" spans="1:19" ht="75.75" customHeight="1">
      <c r="A87" s="475" t="s">
        <v>395</v>
      </c>
      <c r="B87" s="475" t="s">
        <v>273</v>
      </c>
      <c r="C87" s="503" t="s">
        <v>440</v>
      </c>
      <c r="D87" s="503"/>
      <c r="E87" s="477">
        <v>9036</v>
      </c>
      <c r="F87" s="477"/>
      <c r="G87" s="478">
        <v>9036</v>
      </c>
      <c r="H87" s="478">
        <v>9036</v>
      </c>
      <c r="I87" s="478">
        <v>0</v>
      </c>
      <c r="J87" s="478">
        <v>9036</v>
      </c>
      <c r="K87" s="478">
        <v>0</v>
      </c>
      <c r="L87" s="478">
        <v>0</v>
      </c>
      <c r="M87" s="478">
        <v>0</v>
      </c>
      <c r="N87" s="478">
        <v>0</v>
      </c>
      <c r="O87" s="478">
        <v>0</v>
      </c>
      <c r="P87" s="478">
        <v>0</v>
      </c>
      <c r="Q87" s="478">
        <v>0</v>
      </c>
      <c r="R87" s="477">
        <v>0</v>
      </c>
      <c r="S87" s="477"/>
    </row>
    <row r="88" spans="1:19" s="474" customFormat="1" ht="20.25" customHeight="1">
      <c r="A88" s="470" t="s">
        <v>157</v>
      </c>
      <c r="B88" s="470" t="s">
        <v>395</v>
      </c>
      <c r="C88" s="471" t="s">
        <v>298</v>
      </c>
      <c r="D88" s="471"/>
      <c r="E88" s="479">
        <v>1174161</v>
      </c>
      <c r="F88" s="479"/>
      <c r="G88" s="480">
        <v>1086860.8</v>
      </c>
      <c r="H88" s="480">
        <v>1086560.8</v>
      </c>
      <c r="I88" s="480">
        <v>124316</v>
      </c>
      <c r="J88" s="480">
        <v>962244.8</v>
      </c>
      <c r="K88" s="480">
        <v>0</v>
      </c>
      <c r="L88" s="480">
        <v>300</v>
      </c>
      <c r="M88" s="480">
        <v>0</v>
      </c>
      <c r="N88" s="480">
        <v>0</v>
      </c>
      <c r="O88" s="480">
        <v>0</v>
      </c>
      <c r="P88" s="480">
        <v>87300.2</v>
      </c>
      <c r="Q88" s="480">
        <v>87300.2</v>
      </c>
      <c r="R88" s="479">
        <v>0</v>
      </c>
      <c r="S88" s="479"/>
    </row>
    <row r="89" spans="1:19" ht="20.25" customHeight="1">
      <c r="A89" s="475" t="s">
        <v>395</v>
      </c>
      <c r="B89" s="475" t="s">
        <v>441</v>
      </c>
      <c r="C89" s="476" t="s">
        <v>299</v>
      </c>
      <c r="D89" s="476"/>
      <c r="E89" s="477">
        <v>7000</v>
      </c>
      <c r="F89" s="477"/>
      <c r="G89" s="478">
        <v>7000</v>
      </c>
      <c r="H89" s="478">
        <v>7000</v>
      </c>
      <c r="I89" s="478">
        <v>1500</v>
      </c>
      <c r="J89" s="478">
        <v>5500</v>
      </c>
      <c r="K89" s="478">
        <v>0</v>
      </c>
      <c r="L89" s="478">
        <v>0</v>
      </c>
      <c r="M89" s="478">
        <v>0</v>
      </c>
      <c r="N89" s="478">
        <v>0</v>
      </c>
      <c r="O89" s="478">
        <v>0</v>
      </c>
      <c r="P89" s="478">
        <v>0</v>
      </c>
      <c r="Q89" s="478">
        <v>0</v>
      </c>
      <c r="R89" s="477">
        <v>0</v>
      </c>
      <c r="S89" s="477"/>
    </row>
    <row r="90" spans="1:19" ht="20.25" customHeight="1">
      <c r="A90" s="475" t="s">
        <v>395</v>
      </c>
      <c r="B90" s="475" t="s">
        <v>211</v>
      </c>
      <c r="C90" s="476" t="s">
        <v>442</v>
      </c>
      <c r="D90" s="476"/>
      <c r="E90" s="477">
        <v>729863</v>
      </c>
      <c r="F90" s="477"/>
      <c r="G90" s="478">
        <v>729863</v>
      </c>
      <c r="H90" s="478">
        <v>729863</v>
      </c>
      <c r="I90" s="478">
        <v>73800</v>
      </c>
      <c r="J90" s="478">
        <v>656063</v>
      </c>
      <c r="K90" s="478">
        <v>0</v>
      </c>
      <c r="L90" s="478">
        <v>0</v>
      </c>
      <c r="M90" s="478">
        <v>0</v>
      </c>
      <c r="N90" s="478">
        <v>0</v>
      </c>
      <c r="O90" s="478">
        <v>0</v>
      </c>
      <c r="P90" s="478">
        <v>0</v>
      </c>
      <c r="Q90" s="478">
        <v>0</v>
      </c>
      <c r="R90" s="477">
        <v>0</v>
      </c>
      <c r="S90" s="477"/>
    </row>
    <row r="91" spans="1:19" ht="15.75" customHeight="1">
      <c r="A91" s="475" t="s">
        <v>395</v>
      </c>
      <c r="B91" s="475" t="s">
        <v>443</v>
      </c>
      <c r="C91" s="476" t="s">
        <v>300</v>
      </c>
      <c r="D91" s="476"/>
      <c r="E91" s="477">
        <v>1400</v>
      </c>
      <c r="F91" s="477"/>
      <c r="G91" s="478">
        <v>1400</v>
      </c>
      <c r="H91" s="478">
        <v>1400</v>
      </c>
      <c r="I91" s="478">
        <v>0</v>
      </c>
      <c r="J91" s="478">
        <v>1400</v>
      </c>
      <c r="K91" s="478">
        <v>0</v>
      </c>
      <c r="L91" s="478">
        <v>0</v>
      </c>
      <c r="M91" s="478">
        <v>0</v>
      </c>
      <c r="N91" s="478">
        <v>0</v>
      </c>
      <c r="O91" s="478">
        <v>0</v>
      </c>
      <c r="P91" s="478">
        <v>0</v>
      </c>
      <c r="Q91" s="478">
        <v>0</v>
      </c>
      <c r="R91" s="477">
        <v>0</v>
      </c>
      <c r="S91" s="477"/>
    </row>
    <row r="92" spans="1:19" ht="13.5" customHeight="1">
      <c r="A92" s="475" t="s">
        <v>395</v>
      </c>
      <c r="B92" s="475" t="s">
        <v>444</v>
      </c>
      <c r="C92" s="476" t="s">
        <v>301</v>
      </c>
      <c r="D92" s="476"/>
      <c r="E92" s="477">
        <v>35000</v>
      </c>
      <c r="F92" s="477"/>
      <c r="G92" s="478">
        <v>35000</v>
      </c>
      <c r="H92" s="478">
        <v>35000</v>
      </c>
      <c r="I92" s="478">
        <v>0</v>
      </c>
      <c r="J92" s="478">
        <v>35000</v>
      </c>
      <c r="K92" s="478">
        <v>0</v>
      </c>
      <c r="L92" s="478">
        <v>0</v>
      </c>
      <c r="M92" s="478">
        <v>0</v>
      </c>
      <c r="N92" s="478">
        <v>0</v>
      </c>
      <c r="O92" s="478">
        <v>0</v>
      </c>
      <c r="P92" s="478">
        <v>0</v>
      </c>
      <c r="Q92" s="478">
        <v>0</v>
      </c>
      <c r="R92" s="477">
        <v>0</v>
      </c>
      <c r="S92" s="477"/>
    </row>
    <row r="93" spans="1:19" ht="15.75" customHeight="1">
      <c r="A93" s="475" t="s">
        <v>395</v>
      </c>
      <c r="B93" s="475" t="s">
        <v>445</v>
      </c>
      <c r="C93" s="476" t="s">
        <v>158</v>
      </c>
      <c r="D93" s="476"/>
      <c r="E93" s="477">
        <v>305300</v>
      </c>
      <c r="F93" s="477"/>
      <c r="G93" s="478">
        <v>217999.8</v>
      </c>
      <c r="H93" s="478">
        <v>217999.8</v>
      </c>
      <c r="I93" s="478">
        <v>0</v>
      </c>
      <c r="J93" s="478">
        <v>217999.8</v>
      </c>
      <c r="K93" s="478">
        <v>0</v>
      </c>
      <c r="L93" s="478">
        <v>0</v>
      </c>
      <c r="M93" s="478">
        <v>0</v>
      </c>
      <c r="N93" s="478">
        <v>0</v>
      </c>
      <c r="O93" s="478">
        <v>0</v>
      </c>
      <c r="P93" s="478">
        <v>87300.2</v>
      </c>
      <c r="Q93" s="478">
        <v>87300.2</v>
      </c>
      <c r="R93" s="477">
        <v>0</v>
      </c>
      <c r="S93" s="477"/>
    </row>
    <row r="94" spans="1:19" ht="15.75" customHeight="1">
      <c r="A94" s="475" t="s">
        <v>395</v>
      </c>
      <c r="B94" s="475" t="s">
        <v>214</v>
      </c>
      <c r="C94" s="476" t="s">
        <v>11</v>
      </c>
      <c r="D94" s="476"/>
      <c r="E94" s="477">
        <v>95598</v>
      </c>
      <c r="F94" s="477"/>
      <c r="G94" s="478">
        <v>95598</v>
      </c>
      <c r="H94" s="478">
        <v>95298</v>
      </c>
      <c r="I94" s="478">
        <v>49016</v>
      </c>
      <c r="J94" s="478">
        <v>46282</v>
      </c>
      <c r="K94" s="478">
        <v>0</v>
      </c>
      <c r="L94" s="478">
        <v>300</v>
      </c>
      <c r="M94" s="478">
        <v>0</v>
      </c>
      <c r="N94" s="478">
        <v>0</v>
      </c>
      <c r="O94" s="478">
        <v>0</v>
      </c>
      <c r="P94" s="478">
        <v>0</v>
      </c>
      <c r="Q94" s="478">
        <v>0</v>
      </c>
      <c r="R94" s="477">
        <v>0</v>
      </c>
      <c r="S94" s="477"/>
    </row>
    <row r="95" spans="1:19" s="474" customFormat="1" ht="19.5" customHeight="1">
      <c r="A95" s="470" t="s">
        <v>249</v>
      </c>
      <c r="B95" s="470" t="s">
        <v>395</v>
      </c>
      <c r="C95" s="471" t="s">
        <v>302</v>
      </c>
      <c r="D95" s="471"/>
      <c r="E95" s="479">
        <v>241668</v>
      </c>
      <c r="F95" s="479"/>
      <c r="G95" s="480">
        <v>197120.3</v>
      </c>
      <c r="H95" s="480">
        <v>196970.3</v>
      </c>
      <c r="I95" s="480">
        <v>105150</v>
      </c>
      <c r="J95" s="480">
        <v>91820.3</v>
      </c>
      <c r="K95" s="480">
        <v>0</v>
      </c>
      <c r="L95" s="480">
        <v>150</v>
      </c>
      <c r="M95" s="480">
        <v>0</v>
      </c>
      <c r="N95" s="480">
        <v>0</v>
      </c>
      <c r="O95" s="480">
        <v>0</v>
      </c>
      <c r="P95" s="480">
        <v>44547.7</v>
      </c>
      <c r="Q95" s="480">
        <v>44547.7</v>
      </c>
      <c r="R95" s="479">
        <v>0</v>
      </c>
      <c r="S95" s="479"/>
    </row>
    <row r="96" spans="1:19" ht="19.5" customHeight="1">
      <c r="A96" s="475" t="s">
        <v>395</v>
      </c>
      <c r="B96" s="475" t="s">
        <v>446</v>
      </c>
      <c r="C96" s="476" t="s">
        <v>303</v>
      </c>
      <c r="D96" s="476"/>
      <c r="E96" s="477">
        <v>17000</v>
      </c>
      <c r="F96" s="477"/>
      <c r="G96" s="478">
        <v>17000</v>
      </c>
      <c r="H96" s="478">
        <v>17000</v>
      </c>
      <c r="I96" s="478">
        <v>2600</v>
      </c>
      <c r="J96" s="478">
        <v>14400</v>
      </c>
      <c r="K96" s="478">
        <v>0</v>
      </c>
      <c r="L96" s="478">
        <v>0</v>
      </c>
      <c r="M96" s="478">
        <v>0</v>
      </c>
      <c r="N96" s="478">
        <v>0</v>
      </c>
      <c r="O96" s="478">
        <v>0</v>
      </c>
      <c r="P96" s="478">
        <v>0</v>
      </c>
      <c r="Q96" s="478">
        <v>0</v>
      </c>
      <c r="R96" s="477">
        <v>0</v>
      </c>
      <c r="S96" s="477"/>
    </row>
    <row r="97" spans="1:19" ht="19.5" customHeight="1">
      <c r="A97" s="475" t="s">
        <v>395</v>
      </c>
      <c r="B97" s="475" t="s">
        <v>250</v>
      </c>
      <c r="C97" s="476" t="s">
        <v>88</v>
      </c>
      <c r="D97" s="476"/>
      <c r="E97" s="477">
        <v>139837</v>
      </c>
      <c r="F97" s="477"/>
      <c r="G97" s="478">
        <v>95289.3</v>
      </c>
      <c r="H97" s="478">
        <v>95139.3</v>
      </c>
      <c r="I97" s="478">
        <v>44390</v>
      </c>
      <c r="J97" s="478">
        <v>50749.3</v>
      </c>
      <c r="K97" s="478">
        <v>0</v>
      </c>
      <c r="L97" s="478">
        <v>150</v>
      </c>
      <c r="M97" s="478">
        <v>0</v>
      </c>
      <c r="N97" s="478">
        <v>0</v>
      </c>
      <c r="O97" s="478">
        <v>0</v>
      </c>
      <c r="P97" s="478">
        <v>44547.7</v>
      </c>
      <c r="Q97" s="478">
        <v>44547.7</v>
      </c>
      <c r="R97" s="477">
        <v>0</v>
      </c>
      <c r="S97" s="477"/>
    </row>
    <row r="98" spans="1:19" ht="14.25" customHeight="1">
      <c r="A98" s="475" t="s">
        <v>395</v>
      </c>
      <c r="B98" s="475" t="s">
        <v>447</v>
      </c>
      <c r="C98" s="476" t="s">
        <v>304</v>
      </c>
      <c r="D98" s="476"/>
      <c r="E98" s="477">
        <v>76531</v>
      </c>
      <c r="F98" s="477"/>
      <c r="G98" s="478">
        <v>76531</v>
      </c>
      <c r="H98" s="478">
        <v>76531</v>
      </c>
      <c r="I98" s="478">
        <v>58160</v>
      </c>
      <c r="J98" s="478">
        <v>18371</v>
      </c>
      <c r="K98" s="478">
        <v>0</v>
      </c>
      <c r="L98" s="478">
        <v>0</v>
      </c>
      <c r="M98" s="478">
        <v>0</v>
      </c>
      <c r="N98" s="478">
        <v>0</v>
      </c>
      <c r="O98" s="478">
        <v>0</v>
      </c>
      <c r="P98" s="478">
        <v>0</v>
      </c>
      <c r="Q98" s="478">
        <v>0</v>
      </c>
      <c r="R98" s="477">
        <v>0</v>
      </c>
      <c r="S98" s="477"/>
    </row>
    <row r="99" spans="1:19" ht="13.5" customHeight="1">
      <c r="A99" s="475" t="s">
        <v>395</v>
      </c>
      <c r="B99" s="475" t="s">
        <v>448</v>
      </c>
      <c r="C99" s="476" t="s">
        <v>11</v>
      </c>
      <c r="D99" s="476"/>
      <c r="E99" s="477">
        <v>8300</v>
      </c>
      <c r="F99" s="477"/>
      <c r="G99" s="478">
        <v>8300</v>
      </c>
      <c r="H99" s="478">
        <v>8300</v>
      </c>
      <c r="I99" s="478">
        <v>0</v>
      </c>
      <c r="J99" s="478">
        <v>8300</v>
      </c>
      <c r="K99" s="478">
        <v>0</v>
      </c>
      <c r="L99" s="478">
        <v>0</v>
      </c>
      <c r="M99" s="478">
        <v>0</v>
      </c>
      <c r="N99" s="478">
        <v>0</v>
      </c>
      <c r="O99" s="478">
        <v>0</v>
      </c>
      <c r="P99" s="478">
        <v>0</v>
      </c>
      <c r="Q99" s="478">
        <v>0</v>
      </c>
      <c r="R99" s="477">
        <v>0</v>
      </c>
      <c r="S99" s="477"/>
    </row>
    <row r="100" spans="1:19" s="474" customFormat="1" ht="15.75" customHeight="1">
      <c r="A100" s="470" t="s">
        <v>449</v>
      </c>
      <c r="B100" s="470" t="s">
        <v>395</v>
      </c>
      <c r="C100" s="471" t="s">
        <v>305</v>
      </c>
      <c r="D100" s="471"/>
      <c r="E100" s="479">
        <v>159502</v>
      </c>
      <c r="F100" s="479"/>
      <c r="G100" s="480">
        <v>159502</v>
      </c>
      <c r="H100" s="480">
        <v>109102</v>
      </c>
      <c r="I100" s="480">
        <v>62911</v>
      </c>
      <c r="J100" s="480">
        <v>46191</v>
      </c>
      <c r="K100" s="480">
        <v>50000</v>
      </c>
      <c r="L100" s="480">
        <v>400</v>
      </c>
      <c r="M100" s="480">
        <v>0</v>
      </c>
      <c r="N100" s="480">
        <v>0</v>
      </c>
      <c r="O100" s="480">
        <v>0</v>
      </c>
      <c r="P100" s="480">
        <v>0</v>
      </c>
      <c r="Q100" s="480">
        <v>0</v>
      </c>
      <c r="R100" s="479">
        <v>0</v>
      </c>
      <c r="S100" s="479"/>
    </row>
    <row r="101" spans="1:19" ht="12" customHeight="1">
      <c r="A101" s="475" t="s">
        <v>395</v>
      </c>
      <c r="B101" s="475" t="s">
        <v>450</v>
      </c>
      <c r="C101" s="476" t="s">
        <v>89</v>
      </c>
      <c r="D101" s="476"/>
      <c r="E101" s="477">
        <v>109502</v>
      </c>
      <c r="F101" s="477"/>
      <c r="G101" s="478">
        <v>109502</v>
      </c>
      <c r="H101" s="478">
        <v>109102</v>
      </c>
      <c r="I101" s="478">
        <v>62911</v>
      </c>
      <c r="J101" s="478">
        <v>46191</v>
      </c>
      <c r="K101" s="478">
        <v>0</v>
      </c>
      <c r="L101" s="478">
        <v>400</v>
      </c>
      <c r="M101" s="478">
        <v>0</v>
      </c>
      <c r="N101" s="478">
        <v>0</v>
      </c>
      <c r="O101" s="478">
        <v>0</v>
      </c>
      <c r="P101" s="478">
        <v>0</v>
      </c>
      <c r="Q101" s="478">
        <v>0</v>
      </c>
      <c r="R101" s="477">
        <v>0</v>
      </c>
      <c r="S101" s="477"/>
    </row>
    <row r="102" spans="1:19" ht="20.25" customHeight="1">
      <c r="A102" s="475" t="s">
        <v>395</v>
      </c>
      <c r="B102" s="475" t="s">
        <v>451</v>
      </c>
      <c r="C102" s="476" t="s">
        <v>452</v>
      </c>
      <c r="D102" s="476"/>
      <c r="E102" s="477">
        <v>50000</v>
      </c>
      <c r="F102" s="477"/>
      <c r="G102" s="478">
        <v>50000</v>
      </c>
      <c r="H102" s="478">
        <v>0</v>
      </c>
      <c r="I102" s="478">
        <v>0</v>
      </c>
      <c r="J102" s="478">
        <v>0</v>
      </c>
      <c r="K102" s="478">
        <v>50000</v>
      </c>
      <c r="L102" s="478">
        <v>0</v>
      </c>
      <c r="M102" s="478">
        <v>0</v>
      </c>
      <c r="N102" s="478">
        <v>0</v>
      </c>
      <c r="O102" s="478">
        <v>0</v>
      </c>
      <c r="P102" s="478">
        <v>0</v>
      </c>
      <c r="Q102" s="478">
        <v>0</v>
      </c>
      <c r="R102" s="477">
        <v>0</v>
      </c>
      <c r="S102" s="477"/>
    </row>
    <row r="103" spans="1:19" ht="13.7" customHeight="1">
      <c r="A103" s="516" t="s">
        <v>453</v>
      </c>
      <c r="B103" s="516"/>
      <c r="C103" s="516"/>
      <c r="D103" s="516"/>
      <c r="E103" s="479">
        <v>25284647</v>
      </c>
      <c r="F103" s="479"/>
      <c r="G103" s="480">
        <v>20433635.609999999</v>
      </c>
      <c r="H103" s="480">
        <v>12130562.609999999</v>
      </c>
      <c r="I103" s="480">
        <v>7908841</v>
      </c>
      <c r="J103" s="480">
        <v>4221721.6100000003</v>
      </c>
      <c r="K103" s="480">
        <v>508450</v>
      </c>
      <c r="L103" s="480">
        <v>7699623</v>
      </c>
      <c r="M103" s="480">
        <v>0</v>
      </c>
      <c r="N103" s="480">
        <v>0</v>
      </c>
      <c r="O103" s="480">
        <v>95000</v>
      </c>
      <c r="P103" s="480">
        <v>4851011.3899999997</v>
      </c>
      <c r="Q103" s="480">
        <v>4851011.3899999997</v>
      </c>
      <c r="R103" s="479">
        <v>2502080</v>
      </c>
      <c r="S103" s="479"/>
    </row>
    <row r="104" spans="1:19" ht="15" customHeight="1">
      <c r="Q104" s="492" t="s">
        <v>454</v>
      </c>
    </row>
    <row r="105" spans="1:19" ht="13.7" customHeight="1">
      <c r="S105" s="513"/>
    </row>
  </sheetData>
  <mergeCells count="320">
    <mergeCell ref="A103:D103"/>
    <mergeCell ref="E103:F103"/>
    <mergeCell ref="R103:S103"/>
    <mergeCell ref="C101:D101"/>
    <mergeCell ref="E101:F101"/>
    <mergeCell ref="R101:S101"/>
    <mergeCell ref="C102:D102"/>
    <mergeCell ref="E102:F102"/>
    <mergeCell ref="R102:S102"/>
    <mergeCell ref="C99:D99"/>
    <mergeCell ref="E99:F99"/>
    <mergeCell ref="R99:S99"/>
    <mergeCell ref="C100:D100"/>
    <mergeCell ref="E100:F100"/>
    <mergeCell ref="R100:S100"/>
    <mergeCell ref="C97:D97"/>
    <mergeCell ref="E97:F97"/>
    <mergeCell ref="R97:S97"/>
    <mergeCell ref="C98:D98"/>
    <mergeCell ref="E98:F98"/>
    <mergeCell ref="R98:S98"/>
    <mergeCell ref="C95:D95"/>
    <mergeCell ref="E95:F95"/>
    <mergeCell ref="R95:S95"/>
    <mergeCell ref="C96:D96"/>
    <mergeCell ref="E96:F96"/>
    <mergeCell ref="R96:S96"/>
    <mergeCell ref="C93:D93"/>
    <mergeCell ref="E93:F93"/>
    <mergeCell ref="R93:S93"/>
    <mergeCell ref="C94:D94"/>
    <mergeCell ref="E94:F94"/>
    <mergeCell ref="R94:S94"/>
    <mergeCell ref="C91:D91"/>
    <mergeCell ref="E91:F91"/>
    <mergeCell ref="R91:S91"/>
    <mergeCell ref="C92:D92"/>
    <mergeCell ref="E92:F92"/>
    <mergeCell ref="R92:S92"/>
    <mergeCell ref="C89:D89"/>
    <mergeCell ref="E89:F89"/>
    <mergeCell ref="R89:S89"/>
    <mergeCell ref="C90:D90"/>
    <mergeCell ref="E90:F90"/>
    <mergeCell ref="R90:S90"/>
    <mergeCell ref="C87:D87"/>
    <mergeCell ref="E87:F87"/>
    <mergeCell ref="R87:S87"/>
    <mergeCell ref="C88:D88"/>
    <mergeCell ref="E88:F88"/>
    <mergeCell ref="R88:S88"/>
    <mergeCell ref="C85:D85"/>
    <mergeCell ref="E85:F85"/>
    <mergeCell ref="R85:S85"/>
    <mergeCell ref="C86:D86"/>
    <mergeCell ref="E86:F86"/>
    <mergeCell ref="R86:S86"/>
    <mergeCell ref="Q82:Q83"/>
    <mergeCell ref="R82:S82"/>
    <mergeCell ref="R83:S83"/>
    <mergeCell ref="C84:D84"/>
    <mergeCell ref="E84:F84"/>
    <mergeCell ref="R84:S84"/>
    <mergeCell ref="A80:A83"/>
    <mergeCell ref="B80:B83"/>
    <mergeCell ref="C80:D83"/>
    <mergeCell ref="E80:F83"/>
    <mergeCell ref="G80:S80"/>
    <mergeCell ref="G81:G83"/>
    <mergeCell ref="H81:O81"/>
    <mergeCell ref="P81:P83"/>
    <mergeCell ref="Q81:S81"/>
    <mergeCell ref="H82:H83"/>
    <mergeCell ref="I82:J82"/>
    <mergeCell ref="K82:K83"/>
    <mergeCell ref="L82:L83"/>
    <mergeCell ref="M82:M83"/>
    <mergeCell ref="N82:N83"/>
    <mergeCell ref="O82:O83"/>
    <mergeCell ref="C77:D77"/>
    <mergeCell ref="E77:F77"/>
    <mergeCell ref="R77:S77"/>
    <mergeCell ref="A79:C79"/>
    <mergeCell ref="D79:E79"/>
    <mergeCell ref="C75:D75"/>
    <mergeCell ref="E75:F75"/>
    <mergeCell ref="R75:S75"/>
    <mergeCell ref="C76:D76"/>
    <mergeCell ref="E76:F76"/>
    <mergeCell ref="R76:S76"/>
    <mergeCell ref="C73:D73"/>
    <mergeCell ref="E73:F73"/>
    <mergeCell ref="R73:S73"/>
    <mergeCell ref="C74:D74"/>
    <mergeCell ref="E74:F74"/>
    <mergeCell ref="R74:S74"/>
    <mergeCell ref="C71:D71"/>
    <mergeCell ref="E71:F71"/>
    <mergeCell ref="R71:S71"/>
    <mergeCell ref="C72:D72"/>
    <mergeCell ref="E72:F72"/>
    <mergeCell ref="R72:S72"/>
    <mergeCell ref="C69:D69"/>
    <mergeCell ref="E69:F69"/>
    <mergeCell ref="R69:S69"/>
    <mergeCell ref="C70:D70"/>
    <mergeCell ref="E70:F70"/>
    <mergeCell ref="R70:S70"/>
    <mergeCell ref="C67:D67"/>
    <mergeCell ref="E67:F67"/>
    <mergeCell ref="R67:S67"/>
    <mergeCell ref="C68:D68"/>
    <mergeCell ref="E68:F68"/>
    <mergeCell ref="R68:S68"/>
    <mergeCell ref="C65:D65"/>
    <mergeCell ref="E65:F65"/>
    <mergeCell ref="R65:S65"/>
    <mergeCell ref="C66:D66"/>
    <mergeCell ref="E66:F66"/>
    <mergeCell ref="R66:S66"/>
    <mergeCell ref="C63:D63"/>
    <mergeCell ref="E63:F63"/>
    <mergeCell ref="R63:S63"/>
    <mergeCell ref="C64:D64"/>
    <mergeCell ref="E64:F64"/>
    <mergeCell ref="R64:S64"/>
    <mergeCell ref="C61:D61"/>
    <mergeCell ref="E61:F61"/>
    <mergeCell ref="R61:S61"/>
    <mergeCell ref="C62:D62"/>
    <mergeCell ref="E62:F62"/>
    <mergeCell ref="R62:S62"/>
    <mergeCell ref="C59:D59"/>
    <mergeCell ref="E59:F59"/>
    <mergeCell ref="R59:S59"/>
    <mergeCell ref="C60:D60"/>
    <mergeCell ref="E60:F60"/>
    <mergeCell ref="R60:S60"/>
    <mergeCell ref="C57:D57"/>
    <mergeCell ref="E57:F57"/>
    <mergeCell ref="R57:S57"/>
    <mergeCell ref="C58:D58"/>
    <mergeCell ref="E58:F58"/>
    <mergeCell ref="R58:S58"/>
    <mergeCell ref="G53:S53"/>
    <mergeCell ref="G54:G56"/>
    <mergeCell ref="H54:O54"/>
    <mergeCell ref="P54:P56"/>
    <mergeCell ref="Q54:S54"/>
    <mergeCell ref="H55:H56"/>
    <mergeCell ref="I55:J55"/>
    <mergeCell ref="K55:K56"/>
    <mergeCell ref="L55:L56"/>
    <mergeCell ref="M55:M56"/>
    <mergeCell ref="N55:N56"/>
    <mergeCell ref="O55:O56"/>
    <mergeCell ref="Q55:Q56"/>
    <mergeCell ref="R55:S55"/>
    <mergeCell ref="R56:S56"/>
    <mergeCell ref="A52:C52"/>
    <mergeCell ref="D52:E52"/>
    <mergeCell ref="A53:A56"/>
    <mergeCell ref="B53:B56"/>
    <mergeCell ref="C53:D56"/>
    <mergeCell ref="E53:F56"/>
    <mergeCell ref="C49:D49"/>
    <mergeCell ref="E49:F49"/>
    <mergeCell ref="R49:S49"/>
    <mergeCell ref="C50:D50"/>
    <mergeCell ref="E50:F50"/>
    <mergeCell ref="R50:S50"/>
    <mergeCell ref="C47:D47"/>
    <mergeCell ref="E47:F47"/>
    <mergeCell ref="R47:S47"/>
    <mergeCell ref="C48:D48"/>
    <mergeCell ref="E48:F48"/>
    <mergeCell ref="R48:S48"/>
    <mergeCell ref="C45:D45"/>
    <mergeCell ref="E45:F45"/>
    <mergeCell ref="R45:S45"/>
    <mergeCell ref="C46:D46"/>
    <mergeCell ref="E46:F46"/>
    <mergeCell ref="R46:S46"/>
    <mergeCell ref="C43:D43"/>
    <mergeCell ref="E43:F43"/>
    <mergeCell ref="R43:S43"/>
    <mergeCell ref="C44:D44"/>
    <mergeCell ref="E44:F44"/>
    <mergeCell ref="R44:S44"/>
    <mergeCell ref="C41:D41"/>
    <mergeCell ref="E41:F41"/>
    <mergeCell ref="R41:S41"/>
    <mergeCell ref="C42:D42"/>
    <mergeCell ref="E42:F42"/>
    <mergeCell ref="R42:S42"/>
    <mergeCell ref="C39:D39"/>
    <mergeCell ref="E39:F39"/>
    <mergeCell ref="R39:S39"/>
    <mergeCell ref="C40:D40"/>
    <mergeCell ref="E40:F40"/>
    <mergeCell ref="R40:S40"/>
    <mergeCell ref="C37:D37"/>
    <mergeCell ref="E37:F37"/>
    <mergeCell ref="R37:S37"/>
    <mergeCell ref="C38:D38"/>
    <mergeCell ref="E38:F38"/>
    <mergeCell ref="R38:S38"/>
    <mergeCell ref="C35:D35"/>
    <mergeCell ref="E35:F35"/>
    <mergeCell ref="R35:S35"/>
    <mergeCell ref="C36:D36"/>
    <mergeCell ref="E36:F36"/>
    <mergeCell ref="R36:S36"/>
    <mergeCell ref="C33:D33"/>
    <mergeCell ref="E33:F33"/>
    <mergeCell ref="R33:S33"/>
    <mergeCell ref="C34:D34"/>
    <mergeCell ref="E34:F34"/>
    <mergeCell ref="R34:S34"/>
    <mergeCell ref="M31:M32"/>
    <mergeCell ref="N31:N32"/>
    <mergeCell ref="O31:O32"/>
    <mergeCell ref="Q31:Q32"/>
    <mergeCell ref="R31:S31"/>
    <mergeCell ref="R32:S32"/>
    <mergeCell ref="C26:D26"/>
    <mergeCell ref="E26:F26"/>
    <mergeCell ref="R26:S26"/>
    <mergeCell ref="A29:A32"/>
    <mergeCell ref="B29:B32"/>
    <mergeCell ref="C29:D32"/>
    <mergeCell ref="E29:F32"/>
    <mergeCell ref="G29:S29"/>
    <mergeCell ref="G30:G32"/>
    <mergeCell ref="H30:O30"/>
    <mergeCell ref="P30:P32"/>
    <mergeCell ref="Q30:S30"/>
    <mergeCell ref="H31:H32"/>
    <mergeCell ref="I31:J31"/>
    <mergeCell ref="K31:K32"/>
    <mergeCell ref="L31:L32"/>
    <mergeCell ref="C24:D24"/>
    <mergeCell ref="E24:F24"/>
    <mergeCell ref="R24:S24"/>
    <mergeCell ref="C25:D25"/>
    <mergeCell ref="E25:F25"/>
    <mergeCell ref="R25:S25"/>
    <mergeCell ref="C22:D22"/>
    <mergeCell ref="E22:F22"/>
    <mergeCell ref="R22:S22"/>
    <mergeCell ref="C23:D23"/>
    <mergeCell ref="E23:F23"/>
    <mergeCell ref="R23:S23"/>
    <mergeCell ref="C20:D20"/>
    <mergeCell ref="E20:F20"/>
    <mergeCell ref="R20:S20"/>
    <mergeCell ref="C21:D21"/>
    <mergeCell ref="E21:F21"/>
    <mergeCell ref="R21:S21"/>
    <mergeCell ref="C18:D18"/>
    <mergeCell ref="E18:F18"/>
    <mergeCell ref="R18:S18"/>
    <mergeCell ref="C19:D19"/>
    <mergeCell ref="E19:F19"/>
    <mergeCell ref="R19:S19"/>
    <mergeCell ref="C16:D16"/>
    <mergeCell ref="E16:F16"/>
    <mergeCell ref="R16:S16"/>
    <mergeCell ref="C17:D17"/>
    <mergeCell ref="E17:F17"/>
    <mergeCell ref="R17:S17"/>
    <mergeCell ref="C14:D14"/>
    <mergeCell ref="E14:F14"/>
    <mergeCell ref="R14:S14"/>
    <mergeCell ref="C15:D15"/>
    <mergeCell ref="E15:F15"/>
    <mergeCell ref="R15:S15"/>
    <mergeCell ref="C12:D12"/>
    <mergeCell ref="E12:F12"/>
    <mergeCell ref="R12:S12"/>
    <mergeCell ref="C13:D13"/>
    <mergeCell ref="E13:F13"/>
    <mergeCell ref="R13:S13"/>
    <mergeCell ref="C10:D10"/>
    <mergeCell ref="E10:F10"/>
    <mergeCell ref="R10:S10"/>
    <mergeCell ref="C11:D11"/>
    <mergeCell ref="E11:F11"/>
    <mergeCell ref="R11:S11"/>
    <mergeCell ref="C8:D8"/>
    <mergeCell ref="E8:F8"/>
    <mergeCell ref="R8:S8"/>
    <mergeCell ref="C9:D9"/>
    <mergeCell ref="E9:F9"/>
    <mergeCell ref="R9:S9"/>
    <mergeCell ref="N5:N6"/>
    <mergeCell ref="Q5:Q6"/>
    <mergeCell ref="R5:S5"/>
    <mergeCell ref="R6:S6"/>
    <mergeCell ref="C7:D7"/>
    <mergeCell ref="E7:F7"/>
    <mergeCell ref="R7:S7"/>
    <mergeCell ref="K5:K6"/>
    <mergeCell ref="L5:L6"/>
    <mergeCell ref="M5:M6"/>
    <mergeCell ref="O5:O6"/>
    <mergeCell ref="C3:D6"/>
    <mergeCell ref="E3:F6"/>
    <mergeCell ref="G3:S3"/>
    <mergeCell ref="G4:G6"/>
    <mergeCell ref="H4:O4"/>
    <mergeCell ref="P4:P6"/>
    <mergeCell ref="A3:A6"/>
    <mergeCell ref="B3:B6"/>
    <mergeCell ref="A1:S1"/>
    <mergeCell ref="A2:M2"/>
    <mergeCell ref="Q2:S2"/>
    <mergeCell ref="Q4:S4"/>
    <mergeCell ref="H5:H6"/>
    <mergeCell ref="I5:J5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Q14" sqref="Q14"/>
    </sheetView>
  </sheetViews>
  <sheetFormatPr defaultRowHeight="12.75"/>
  <cols>
    <col min="1" max="1" width="4" customWidth="1"/>
    <col min="2" max="2" width="12" customWidth="1"/>
    <col min="4" max="4" width="19.140625" customWidth="1"/>
    <col min="5" max="5" width="15.7109375" customWidth="1"/>
    <col min="6" max="6" width="23.85546875" customWidth="1"/>
    <col min="7" max="7" width="11.5703125" hidden="1" customWidth="1"/>
    <col min="8" max="8" width="0.140625" customWidth="1"/>
  </cols>
  <sheetData>
    <row r="1" spans="1:8">
      <c r="F1" s="318"/>
      <c r="G1" s="318"/>
    </row>
    <row r="2" spans="1:8">
      <c r="F2" s="318" t="s">
        <v>186</v>
      </c>
      <c r="G2" s="318"/>
    </row>
    <row r="3" spans="1:8">
      <c r="F3" s="318"/>
      <c r="G3" s="318"/>
    </row>
    <row r="4" spans="1:8">
      <c r="F4" s="319"/>
      <c r="G4" s="319"/>
    </row>
    <row r="5" spans="1:8">
      <c r="F5" s="319"/>
      <c r="G5" s="319"/>
    </row>
    <row r="8" spans="1:8">
      <c r="A8" s="322" t="s">
        <v>388</v>
      </c>
      <c r="B8" s="322"/>
      <c r="C8" s="322"/>
      <c r="D8" s="322"/>
      <c r="E8" s="322"/>
      <c r="F8" s="322"/>
      <c r="G8" s="322"/>
    </row>
    <row r="10" spans="1:8">
      <c r="F10" s="21" t="s">
        <v>129</v>
      </c>
    </row>
    <row r="11" spans="1:8" s="65" customFormat="1" ht="30.75" customHeight="1">
      <c r="A11" s="61" t="s">
        <v>95</v>
      </c>
      <c r="B11" s="62" t="s">
        <v>103</v>
      </c>
      <c r="C11" s="323" t="s">
        <v>2</v>
      </c>
      <c r="D11" s="323"/>
      <c r="E11" s="62" t="s">
        <v>98</v>
      </c>
      <c r="F11" s="62" t="s">
        <v>104</v>
      </c>
      <c r="G11" s="63"/>
      <c r="H11" s="64"/>
    </row>
    <row r="12" spans="1:8" s="162" customFormat="1" ht="44.25" hidden="1" customHeight="1">
      <c r="A12" s="232">
        <v>1</v>
      </c>
      <c r="B12" s="164">
        <v>950</v>
      </c>
      <c r="C12" s="326" t="s">
        <v>234</v>
      </c>
      <c r="D12" s="327"/>
      <c r="E12" s="169"/>
      <c r="F12" s="164"/>
      <c r="G12" s="233"/>
      <c r="H12" s="234"/>
    </row>
    <row r="13" spans="1:8" s="37" customFormat="1" ht="64.5" customHeight="1">
      <c r="A13" s="34">
        <v>1</v>
      </c>
      <c r="B13" s="11">
        <v>952</v>
      </c>
      <c r="C13" s="324" t="s">
        <v>105</v>
      </c>
      <c r="D13" s="325"/>
      <c r="E13" s="57">
        <v>1864880</v>
      </c>
      <c r="F13" s="58"/>
      <c r="G13" s="35"/>
      <c r="H13" s="36"/>
    </row>
    <row r="14" spans="1:8" s="37" customFormat="1" ht="42" customHeight="1">
      <c r="A14" s="38">
        <v>2</v>
      </c>
      <c r="B14" s="38">
        <v>992</v>
      </c>
      <c r="C14" s="320" t="s">
        <v>205</v>
      </c>
      <c r="D14" s="321"/>
      <c r="E14" s="59"/>
      <c r="F14" s="59">
        <v>535843</v>
      </c>
      <c r="G14" s="39"/>
      <c r="H14" s="40"/>
    </row>
    <row r="15" spans="1:8" s="45" customFormat="1">
      <c r="A15" s="41"/>
      <c r="B15" s="41"/>
      <c r="C15" s="42" t="s">
        <v>4</v>
      </c>
      <c r="D15" s="43"/>
      <c r="E15" s="60">
        <f>SUM(E12:E14)</f>
        <v>1864880</v>
      </c>
      <c r="F15" s="60">
        <f>SUM(F14:F14)</f>
        <v>535843</v>
      </c>
    </row>
    <row r="19" spans="4:5">
      <c r="D19" s="22"/>
      <c r="E19" s="25"/>
    </row>
    <row r="20" spans="4:5">
      <c r="D20" s="22"/>
    </row>
    <row r="21" spans="4:5">
      <c r="D21" s="22"/>
    </row>
    <row r="22" spans="4:5">
      <c r="D22" s="22"/>
    </row>
    <row r="23" spans="4:5">
      <c r="D23" s="23"/>
    </row>
  </sheetData>
  <mergeCells count="10">
    <mergeCell ref="F1:G1"/>
    <mergeCell ref="F2:G2"/>
    <mergeCell ref="F3:G3"/>
    <mergeCell ref="F4:G4"/>
    <mergeCell ref="C14:D14"/>
    <mergeCell ref="F5:G5"/>
    <mergeCell ref="A8:G8"/>
    <mergeCell ref="C11:D11"/>
    <mergeCell ref="C13:D13"/>
    <mergeCell ref="C12:D12"/>
  </mergeCells>
  <phoneticPr fontId="0" type="noConversion"/>
  <pageMargins left="0.98425196850393704" right="0.39370078740157483" top="0.59055118110236227" bottom="0.39370078740157483" header="0.51181102362204722" footer="0.51181102362204722"/>
  <pageSetup paperSize="9" orientation="portrait" r:id="rId1"/>
  <headerFooter alignWithMargins="0">
    <oddFooter>&amp;CPrzychody i rozchody 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J13" sqref="J13"/>
    </sheetView>
  </sheetViews>
  <sheetFormatPr defaultRowHeight="12.75"/>
  <cols>
    <col min="1" max="1" width="6.7109375" style="19" customWidth="1"/>
    <col min="2" max="2" width="12.7109375" style="19" customWidth="1"/>
    <col min="3" max="4" width="9.140625" style="17"/>
    <col min="5" max="5" width="24.5703125" style="17" customWidth="1"/>
    <col min="6" max="6" width="22.140625" style="20" customWidth="1"/>
    <col min="7" max="7" width="11.7109375" style="17" bestFit="1" customWidth="1"/>
    <col min="8" max="16384" width="9.140625" style="17"/>
  </cols>
  <sheetData>
    <row r="1" spans="1:6">
      <c r="F1" s="17" t="s">
        <v>190</v>
      </c>
    </row>
    <row r="2" spans="1:6">
      <c r="F2"/>
    </row>
    <row r="3" spans="1:6">
      <c r="F3" s="17"/>
    </row>
    <row r="4" spans="1:6">
      <c r="F4"/>
    </row>
    <row r="5" spans="1:6">
      <c r="F5" s="17"/>
    </row>
    <row r="6" spans="1:6">
      <c r="A6" s="336" t="s">
        <v>389</v>
      </c>
      <c r="B6" s="337"/>
      <c r="C6" s="337"/>
      <c r="D6" s="337"/>
      <c r="E6" s="337"/>
      <c r="F6" s="337"/>
    </row>
    <row r="7" spans="1:6">
      <c r="A7" s="31"/>
      <c r="B7" s="1"/>
      <c r="C7" s="1"/>
      <c r="D7" s="1"/>
      <c r="E7" s="1"/>
      <c r="F7" s="1"/>
    </row>
    <row r="8" spans="1:6">
      <c r="A8" s="31"/>
      <c r="B8" s="1"/>
      <c r="C8" s="1"/>
      <c r="D8" s="1"/>
      <c r="E8" s="1"/>
      <c r="F8" s="1"/>
    </row>
    <row r="9" spans="1:6" s="29" customFormat="1" ht="18" customHeight="1">
      <c r="A9" s="338" t="s">
        <v>0</v>
      </c>
      <c r="B9" s="338" t="s">
        <v>1</v>
      </c>
      <c r="C9" s="340" t="s">
        <v>2</v>
      </c>
      <c r="D9" s="341"/>
      <c r="E9" s="342"/>
      <c r="F9" s="346" t="s">
        <v>180</v>
      </c>
    </row>
    <row r="10" spans="1:6" s="30" customFormat="1" ht="27.75" customHeight="1">
      <c r="A10" s="339"/>
      <c r="B10" s="338"/>
      <c r="C10" s="343"/>
      <c r="D10" s="344"/>
      <c r="E10" s="345"/>
      <c r="F10" s="347"/>
    </row>
    <row r="11" spans="1:6" s="174" customFormat="1" ht="32.25" customHeight="1">
      <c r="A11" s="172" t="s">
        <v>58</v>
      </c>
      <c r="B11" s="172"/>
      <c r="C11" s="329" t="s">
        <v>59</v>
      </c>
      <c r="D11" s="330"/>
      <c r="E11" s="331"/>
      <c r="F11" s="173">
        <f>SUM(F13:F14)</f>
        <v>96000</v>
      </c>
    </row>
    <row r="12" spans="1:6" s="174" customFormat="1" ht="32.25" customHeight="1">
      <c r="A12" s="172"/>
      <c r="B12" s="172" t="s">
        <v>188</v>
      </c>
      <c r="C12" s="329" t="s">
        <v>84</v>
      </c>
      <c r="D12" s="330"/>
      <c r="E12" s="331"/>
      <c r="F12" s="173">
        <f>SUM(F13:F14)</f>
        <v>96000</v>
      </c>
    </row>
    <row r="13" spans="1:6" s="177" customFormat="1" ht="32.25" customHeight="1">
      <c r="A13" s="175"/>
      <c r="B13" s="175"/>
      <c r="C13" s="335" t="s">
        <v>189</v>
      </c>
      <c r="D13" s="333"/>
      <c r="E13" s="334"/>
      <c r="F13" s="176">
        <v>33000</v>
      </c>
    </row>
    <row r="14" spans="1:6" s="177" customFormat="1" ht="32.25" customHeight="1">
      <c r="A14" s="175"/>
      <c r="B14" s="178"/>
      <c r="C14" s="332" t="s">
        <v>210</v>
      </c>
      <c r="D14" s="333"/>
      <c r="E14" s="334"/>
      <c r="F14" s="179">
        <v>63000</v>
      </c>
    </row>
    <row r="15" spans="1:6" ht="32.25" customHeight="1">
      <c r="C15" s="328"/>
      <c r="D15" s="328"/>
      <c r="E15" s="328"/>
    </row>
    <row r="17" spans="3:5">
      <c r="C17" s="328"/>
      <c r="D17" s="328"/>
      <c r="E17" s="328"/>
    </row>
  </sheetData>
  <mergeCells count="11">
    <mergeCell ref="A6:F6"/>
    <mergeCell ref="A9:A10"/>
    <mergeCell ref="B9:B10"/>
    <mergeCell ref="C9:E10"/>
    <mergeCell ref="F9:F10"/>
    <mergeCell ref="C15:E15"/>
    <mergeCell ref="C17:E17"/>
    <mergeCell ref="C11:E11"/>
    <mergeCell ref="C14:E14"/>
    <mergeCell ref="C13:E13"/>
    <mergeCell ref="C12:E12"/>
  </mergeCells>
  <phoneticPr fontId="18" type="noConversion"/>
  <pageMargins left="0.75" right="0.75" top="1" bottom="1" header="0.5" footer="0.5"/>
  <pageSetup paperSize="9" orientation="portrait" r:id="rId1"/>
  <headerFooter alignWithMargins="0">
    <oddFooter>&amp;CRezerwy 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B1:J48"/>
  <sheetViews>
    <sheetView topLeftCell="B1" workbookViewId="0">
      <selection activeCell="D40" sqref="D40:F40"/>
    </sheetView>
  </sheetViews>
  <sheetFormatPr defaultRowHeight="12.75"/>
  <cols>
    <col min="1" max="1" width="2.140625" style="17" customWidth="1"/>
    <col min="2" max="2" width="7.42578125" style="19" customWidth="1"/>
    <col min="3" max="3" width="9.140625" style="19" customWidth="1"/>
    <col min="4" max="5" width="9.140625" style="17"/>
    <col min="6" max="6" width="68.28515625" style="17" customWidth="1"/>
    <col min="7" max="7" width="16.5703125" style="20" customWidth="1"/>
    <col min="8" max="8" width="17.42578125" style="20" customWidth="1"/>
    <col min="9" max="9" width="12.5703125" style="17" customWidth="1"/>
    <col min="10" max="10" width="11.7109375" style="17" bestFit="1" customWidth="1"/>
    <col min="11" max="16384" width="9.140625" style="17"/>
  </cols>
  <sheetData>
    <row r="1" spans="2:9" ht="13.5" customHeight="1">
      <c r="G1" s="17" t="s">
        <v>172</v>
      </c>
      <c r="H1" s="17"/>
    </row>
    <row r="2" spans="2:9" ht="9" hidden="1" customHeight="1">
      <c r="G2" s="17"/>
      <c r="H2" s="17"/>
    </row>
    <row r="3" spans="2:9" s="254" customFormat="1" ht="26.25" customHeight="1">
      <c r="B3" s="352" t="s">
        <v>348</v>
      </c>
      <c r="C3" s="353"/>
      <c r="D3" s="353"/>
      <c r="E3" s="353"/>
      <c r="F3" s="353"/>
      <c r="G3" s="353"/>
      <c r="H3" s="353"/>
    </row>
    <row r="4" spans="2:9" s="29" customFormat="1" ht="12.75" customHeight="1">
      <c r="B4" s="338" t="s">
        <v>0</v>
      </c>
      <c r="C4" s="338" t="s">
        <v>1</v>
      </c>
      <c r="D4" s="338" t="s">
        <v>96</v>
      </c>
      <c r="E4" s="338"/>
      <c r="F4" s="338"/>
      <c r="G4" s="354" t="s">
        <v>159</v>
      </c>
      <c r="H4" s="67" t="s">
        <v>137</v>
      </c>
      <c r="I4" s="70"/>
    </row>
    <row r="5" spans="2:9" s="30" customFormat="1" ht="38.25" customHeight="1">
      <c r="B5" s="339"/>
      <c r="C5" s="338"/>
      <c r="D5" s="338"/>
      <c r="E5" s="338"/>
      <c r="F5" s="338"/>
      <c r="G5" s="355"/>
      <c r="H5" s="68" t="s">
        <v>171</v>
      </c>
      <c r="I5" s="69" t="s">
        <v>170</v>
      </c>
    </row>
    <row r="6" spans="2:9" s="30" customFormat="1" ht="18" customHeight="1">
      <c r="B6" s="280" t="s">
        <v>121</v>
      </c>
      <c r="C6" s="280"/>
      <c r="D6" s="329" t="s">
        <v>8</v>
      </c>
      <c r="E6" s="356"/>
      <c r="F6" s="357"/>
      <c r="G6" s="66">
        <f>G7</f>
        <v>370000</v>
      </c>
      <c r="H6" s="284">
        <f>H7</f>
        <v>370000</v>
      </c>
      <c r="I6" s="69"/>
    </row>
    <row r="7" spans="2:9" s="30" customFormat="1" ht="18.75" customHeight="1">
      <c r="B7" s="280"/>
      <c r="C7" s="280" t="s">
        <v>278</v>
      </c>
      <c r="D7" s="329" t="s">
        <v>279</v>
      </c>
      <c r="E7" s="330"/>
      <c r="F7" s="331"/>
      <c r="G7" s="66">
        <f>G8</f>
        <v>370000</v>
      </c>
      <c r="H7" s="284">
        <f>H8</f>
        <v>370000</v>
      </c>
      <c r="I7" s="69"/>
    </row>
    <row r="8" spans="2:9" s="283" customFormat="1" ht="18" customHeight="1">
      <c r="B8" s="281"/>
      <c r="C8" s="281"/>
      <c r="D8" s="332" t="s">
        <v>349</v>
      </c>
      <c r="E8" s="358"/>
      <c r="F8" s="359"/>
      <c r="G8" s="133">
        <f>H8</f>
        <v>370000</v>
      </c>
      <c r="H8" s="285">
        <v>370000</v>
      </c>
      <c r="I8" s="282"/>
    </row>
    <row r="9" spans="2:9" s="166" customFormat="1" ht="16.5" customHeight="1">
      <c r="B9" s="167" t="s">
        <v>14</v>
      </c>
      <c r="C9" s="167"/>
      <c r="D9" s="360" t="s">
        <v>15</v>
      </c>
      <c r="E9" s="360"/>
      <c r="F9" s="360"/>
      <c r="G9" s="168">
        <f>SUM(G10+G18)</f>
        <v>2491645.88</v>
      </c>
      <c r="H9" s="168">
        <f>SUM(H10+H18)</f>
        <v>2491645.88</v>
      </c>
      <c r="I9" s="168"/>
    </row>
    <row r="10" spans="2:9" s="166" customFormat="1" ht="15" customHeight="1">
      <c r="B10" s="167"/>
      <c r="C10" s="167" t="s">
        <v>128</v>
      </c>
      <c r="D10" s="360" t="s">
        <v>282</v>
      </c>
      <c r="E10" s="360"/>
      <c r="F10" s="360"/>
      <c r="G10" s="168">
        <f>SUM(G11:G17)</f>
        <v>1001645.88</v>
      </c>
      <c r="H10" s="168">
        <f>SUM(H11:H17)</f>
        <v>1001645.88</v>
      </c>
      <c r="I10" s="168"/>
    </row>
    <row r="11" spans="2:9" s="166" customFormat="1" ht="30" customHeight="1">
      <c r="B11" s="167"/>
      <c r="C11" s="167"/>
      <c r="D11" s="361" t="s">
        <v>354</v>
      </c>
      <c r="E11" s="362"/>
      <c r="F11" s="362"/>
      <c r="G11" s="169">
        <f>H11</f>
        <v>884000</v>
      </c>
      <c r="H11" s="169">
        <v>884000</v>
      </c>
      <c r="I11" s="168"/>
    </row>
    <row r="12" spans="2:9" s="162" customFormat="1" ht="15" customHeight="1">
      <c r="B12" s="255"/>
      <c r="C12" s="255"/>
      <c r="D12" s="361" t="s">
        <v>353</v>
      </c>
      <c r="E12" s="362"/>
      <c r="F12" s="362"/>
      <c r="G12" s="169">
        <f>H12</f>
        <v>20645.88</v>
      </c>
      <c r="H12" s="169">
        <v>20645.88</v>
      </c>
      <c r="I12" s="169"/>
    </row>
    <row r="13" spans="2:9" s="162" customFormat="1" ht="18" customHeight="1">
      <c r="B13" s="164"/>
      <c r="C13" s="164"/>
      <c r="D13" s="348" t="s">
        <v>355</v>
      </c>
      <c r="E13" s="349"/>
      <c r="F13" s="349"/>
      <c r="G13" s="169">
        <f>SUM(H13:I13)</f>
        <v>8000</v>
      </c>
      <c r="H13" s="165">
        <v>8000</v>
      </c>
      <c r="I13" s="170"/>
    </row>
    <row r="14" spans="2:9" s="162" customFormat="1" ht="18" customHeight="1">
      <c r="B14" s="164"/>
      <c r="C14" s="164"/>
      <c r="D14" s="348" t="s">
        <v>369</v>
      </c>
      <c r="E14" s="349"/>
      <c r="F14" s="349"/>
      <c r="G14" s="169">
        <v>45000</v>
      </c>
      <c r="H14" s="165">
        <f>G14</f>
        <v>45000</v>
      </c>
      <c r="I14" s="170"/>
    </row>
    <row r="15" spans="2:9" s="162" customFormat="1" ht="18" customHeight="1">
      <c r="B15" s="164"/>
      <c r="C15" s="164"/>
      <c r="D15" s="348" t="s">
        <v>367</v>
      </c>
      <c r="E15" s="349"/>
      <c r="F15" s="349"/>
      <c r="G15" s="169">
        <v>20000</v>
      </c>
      <c r="H15" s="165">
        <f>G15</f>
        <v>20000</v>
      </c>
      <c r="I15" s="170"/>
    </row>
    <row r="16" spans="2:9" s="162" customFormat="1" ht="18" customHeight="1">
      <c r="B16" s="164"/>
      <c r="C16" s="164"/>
      <c r="D16" s="348" t="s">
        <v>386</v>
      </c>
      <c r="E16" s="349"/>
      <c r="F16" s="349"/>
      <c r="G16" s="169">
        <v>7000</v>
      </c>
      <c r="H16" s="165">
        <v>7000</v>
      </c>
      <c r="I16" s="170"/>
    </row>
    <row r="17" spans="2:9" s="162" customFormat="1" ht="18" customHeight="1">
      <c r="B17" s="164"/>
      <c r="C17" s="164"/>
      <c r="D17" s="348" t="s">
        <v>366</v>
      </c>
      <c r="E17" s="349"/>
      <c r="F17" s="349"/>
      <c r="G17" s="169">
        <v>17000</v>
      </c>
      <c r="H17" s="165">
        <f>G17</f>
        <v>17000</v>
      </c>
      <c r="I17" s="170"/>
    </row>
    <row r="18" spans="2:9" s="166" customFormat="1" ht="15" customHeight="1">
      <c r="B18" s="261"/>
      <c r="C18" s="261">
        <v>60095</v>
      </c>
      <c r="D18" s="350" t="s">
        <v>11</v>
      </c>
      <c r="E18" s="350"/>
      <c r="F18" s="350"/>
      <c r="G18" s="168">
        <f>G19</f>
        <v>1490000</v>
      </c>
      <c r="H18" s="276">
        <f>H19</f>
        <v>1490000</v>
      </c>
      <c r="I18" s="269"/>
    </row>
    <row r="19" spans="2:9" s="162" customFormat="1" ht="29.25" customHeight="1">
      <c r="B19" s="164"/>
      <c r="C19" s="164"/>
      <c r="D19" s="348" t="s">
        <v>356</v>
      </c>
      <c r="E19" s="349"/>
      <c r="F19" s="349"/>
      <c r="G19" s="169">
        <f>H19</f>
        <v>1490000</v>
      </c>
      <c r="H19" s="165">
        <v>1490000</v>
      </c>
      <c r="I19" s="170"/>
    </row>
    <row r="20" spans="2:9" s="166" customFormat="1" ht="18.75" customHeight="1">
      <c r="B20" s="261">
        <v>700</v>
      </c>
      <c r="C20" s="261"/>
      <c r="D20" s="350" t="s">
        <v>21</v>
      </c>
      <c r="E20" s="350"/>
      <c r="F20" s="350"/>
      <c r="G20" s="168">
        <f>G21</f>
        <v>20000</v>
      </c>
      <c r="H20" s="276">
        <f>H21</f>
        <v>20000</v>
      </c>
      <c r="I20" s="269"/>
    </row>
    <row r="21" spans="2:9" s="166" customFormat="1" ht="19.5" customHeight="1">
      <c r="B21" s="261"/>
      <c r="C21" s="261">
        <v>70004</v>
      </c>
      <c r="D21" s="350" t="s">
        <v>284</v>
      </c>
      <c r="E21" s="350"/>
      <c r="F21" s="350"/>
      <c r="G21" s="168">
        <f>G22</f>
        <v>20000</v>
      </c>
      <c r="H21" s="276">
        <f>H22</f>
        <v>20000</v>
      </c>
      <c r="I21" s="269"/>
    </row>
    <row r="22" spans="2:9" s="162" customFormat="1" ht="20.25" customHeight="1">
      <c r="B22" s="164"/>
      <c r="C22" s="164"/>
      <c r="D22" s="348" t="s">
        <v>387</v>
      </c>
      <c r="E22" s="349"/>
      <c r="F22" s="349"/>
      <c r="G22" s="169">
        <v>20000</v>
      </c>
      <c r="H22" s="165">
        <f>G22</f>
        <v>20000</v>
      </c>
      <c r="I22" s="170"/>
    </row>
    <row r="23" spans="2:9" s="81" customFormat="1" ht="17.25" customHeight="1">
      <c r="B23" s="136">
        <v>754</v>
      </c>
      <c r="C23" s="136"/>
      <c r="D23" s="351" t="s">
        <v>37</v>
      </c>
      <c r="E23" s="351"/>
      <c r="F23" s="351"/>
      <c r="G23" s="66">
        <f>G24</f>
        <v>825437.6100000001</v>
      </c>
      <c r="H23" s="66">
        <f>H24</f>
        <v>16549.8</v>
      </c>
      <c r="I23" s="66">
        <f t="shared" ref="I23" si="0">I24</f>
        <v>808887.81</v>
      </c>
    </row>
    <row r="24" spans="2:9" s="81" customFormat="1" ht="17.25" customHeight="1">
      <c r="B24" s="136"/>
      <c r="C24" s="136">
        <v>75412</v>
      </c>
      <c r="D24" s="351" t="s">
        <v>83</v>
      </c>
      <c r="E24" s="351"/>
      <c r="F24" s="351"/>
      <c r="G24" s="66">
        <f>SUM(G25:G28)</f>
        <v>825437.6100000001</v>
      </c>
      <c r="H24" s="66">
        <f>SUM(H25:H28)</f>
        <v>16549.8</v>
      </c>
      <c r="I24" s="66">
        <f>SUM(I25:I27)</f>
        <v>808887.81</v>
      </c>
    </row>
    <row r="25" spans="2:9" s="162" customFormat="1" ht="17.25" customHeight="1">
      <c r="B25" s="164"/>
      <c r="C25" s="164"/>
      <c r="D25" s="348" t="s">
        <v>311</v>
      </c>
      <c r="E25" s="349"/>
      <c r="F25" s="349"/>
      <c r="G25" s="279">
        <f>SUM(I25)</f>
        <v>8887.81</v>
      </c>
      <c r="H25" s="279"/>
      <c r="I25" s="279">
        <v>8887.81</v>
      </c>
    </row>
    <row r="26" spans="2:9" s="162" customFormat="1" ht="15.75" customHeight="1">
      <c r="B26" s="164"/>
      <c r="C26" s="164"/>
      <c r="D26" s="348" t="s">
        <v>358</v>
      </c>
      <c r="E26" s="349"/>
      <c r="F26" s="349"/>
      <c r="G26" s="279">
        <f>SUM(H26:I26)</f>
        <v>600000</v>
      </c>
      <c r="H26" s="165"/>
      <c r="I26" s="79">
        <v>600000</v>
      </c>
    </row>
    <row r="27" spans="2:9" s="162" customFormat="1" ht="17.25" customHeight="1">
      <c r="B27" s="164"/>
      <c r="C27" s="164"/>
      <c r="D27" s="349" t="s">
        <v>368</v>
      </c>
      <c r="E27" s="349"/>
      <c r="F27" s="349"/>
      <c r="G27" s="279">
        <v>200000</v>
      </c>
      <c r="H27" s="279"/>
      <c r="I27" s="279">
        <v>200000</v>
      </c>
    </row>
    <row r="28" spans="2:9" s="162" customFormat="1" ht="15.75" customHeight="1">
      <c r="B28" s="164"/>
      <c r="C28" s="164"/>
      <c r="D28" s="348" t="s">
        <v>370</v>
      </c>
      <c r="E28" s="349"/>
      <c r="F28" s="349"/>
      <c r="G28" s="279">
        <v>16549.8</v>
      </c>
      <c r="H28" s="165">
        <v>16549.8</v>
      </c>
      <c r="I28" s="79"/>
    </row>
    <row r="29" spans="2:9" s="81" customFormat="1" ht="13.5" customHeight="1">
      <c r="B29" s="136">
        <v>852</v>
      </c>
      <c r="C29" s="136"/>
      <c r="D29" s="350" t="s">
        <v>76</v>
      </c>
      <c r="E29" s="350"/>
      <c r="F29" s="350"/>
      <c r="G29" s="66">
        <f>G30</f>
        <v>1012080</v>
      </c>
      <c r="H29" s="141">
        <f>H30</f>
        <v>1012080</v>
      </c>
      <c r="I29" s="137"/>
    </row>
    <row r="30" spans="2:9" s="81" customFormat="1" ht="17.25" customHeight="1">
      <c r="B30" s="136"/>
      <c r="C30" s="136">
        <v>85295</v>
      </c>
      <c r="D30" s="350" t="s">
        <v>11</v>
      </c>
      <c r="E30" s="350"/>
      <c r="F30" s="350"/>
      <c r="G30" s="66">
        <f>G31</f>
        <v>1012080</v>
      </c>
      <c r="H30" s="141">
        <f>H31</f>
        <v>1012080</v>
      </c>
      <c r="I30" s="137"/>
    </row>
    <row r="31" spans="2:9" s="78" customFormat="1" ht="30" customHeight="1">
      <c r="B31" s="134"/>
      <c r="C31" s="134"/>
      <c r="D31" s="348" t="s">
        <v>357</v>
      </c>
      <c r="E31" s="349"/>
      <c r="F31" s="349"/>
      <c r="G31" s="133">
        <f>SUM(H31)</f>
        <v>1012080</v>
      </c>
      <c r="H31" s="140">
        <v>1012080</v>
      </c>
      <c r="I31" s="135"/>
    </row>
    <row r="32" spans="2:9" s="81" customFormat="1" ht="15" customHeight="1">
      <c r="B32" s="136">
        <v>900</v>
      </c>
      <c r="C32" s="136"/>
      <c r="D32" s="351" t="s">
        <v>87</v>
      </c>
      <c r="E32" s="351"/>
      <c r="F32" s="351"/>
      <c r="G32" s="66">
        <f>G33</f>
        <v>87300.2</v>
      </c>
      <c r="H32" s="66">
        <f>H33</f>
        <v>87300.2</v>
      </c>
      <c r="I32" s="137"/>
    </row>
    <row r="33" spans="2:10" s="81" customFormat="1" ht="15.75" customHeight="1">
      <c r="B33" s="136"/>
      <c r="C33" s="136">
        <v>90015</v>
      </c>
      <c r="D33" s="351" t="s">
        <v>158</v>
      </c>
      <c r="E33" s="351"/>
      <c r="F33" s="351"/>
      <c r="G33" s="66">
        <f>SUM(G34:G37)</f>
        <v>87300.2</v>
      </c>
      <c r="H33" s="66">
        <f>SUM(H34:H37)</f>
        <v>87300.2</v>
      </c>
      <c r="I33" s="137"/>
    </row>
    <row r="34" spans="2:10" s="78" customFormat="1" ht="19.5" customHeight="1">
      <c r="B34" s="134"/>
      <c r="C34" s="134"/>
      <c r="D34" s="348" t="s">
        <v>350</v>
      </c>
      <c r="E34" s="349"/>
      <c r="F34" s="349"/>
      <c r="G34" s="133">
        <f>H34</f>
        <v>19735.64</v>
      </c>
      <c r="H34" s="165">
        <v>19735.64</v>
      </c>
      <c r="I34" s="135"/>
    </row>
    <row r="35" spans="2:10" s="78" customFormat="1" ht="21" customHeight="1">
      <c r="B35" s="134"/>
      <c r="C35" s="134"/>
      <c r="D35" s="348" t="s">
        <v>351</v>
      </c>
      <c r="E35" s="349"/>
      <c r="F35" s="349"/>
      <c r="G35" s="133">
        <f>H35</f>
        <v>41374.5</v>
      </c>
      <c r="H35" s="140">
        <v>41374.5</v>
      </c>
      <c r="I35" s="135"/>
    </row>
    <row r="36" spans="2:10" s="78" customFormat="1" ht="18.75" customHeight="1">
      <c r="B36" s="134"/>
      <c r="C36" s="134"/>
      <c r="D36" s="348" t="s">
        <v>324</v>
      </c>
      <c r="E36" s="349"/>
      <c r="F36" s="349"/>
      <c r="G36" s="133">
        <f>H36</f>
        <v>14274.2</v>
      </c>
      <c r="H36" s="140">
        <v>14274.2</v>
      </c>
      <c r="I36" s="135"/>
    </row>
    <row r="37" spans="2:10" s="78" customFormat="1" ht="21" customHeight="1">
      <c r="B37" s="134"/>
      <c r="C37" s="134"/>
      <c r="D37" s="348" t="s">
        <v>309</v>
      </c>
      <c r="E37" s="349"/>
      <c r="F37" s="349"/>
      <c r="G37" s="133">
        <f>H37</f>
        <v>11915.86</v>
      </c>
      <c r="H37" s="140">
        <v>11915.86</v>
      </c>
      <c r="I37" s="135"/>
    </row>
    <row r="38" spans="2:10" s="81" customFormat="1" ht="17.25" customHeight="1">
      <c r="B38" s="136">
        <v>921</v>
      </c>
      <c r="C38" s="136"/>
      <c r="D38" s="350" t="s">
        <v>199</v>
      </c>
      <c r="E38" s="350"/>
      <c r="F38" s="350"/>
      <c r="G38" s="66">
        <f>G39</f>
        <v>44547.700000000004</v>
      </c>
      <c r="H38" s="66">
        <f>H39</f>
        <v>44547.700000000004</v>
      </c>
      <c r="I38" s="137"/>
    </row>
    <row r="39" spans="2:10" s="81" customFormat="1" ht="13.5" customHeight="1">
      <c r="B39" s="136"/>
      <c r="C39" s="136">
        <v>92109</v>
      </c>
      <c r="D39" s="350" t="s">
        <v>88</v>
      </c>
      <c r="E39" s="350"/>
      <c r="F39" s="350"/>
      <c r="G39" s="66">
        <f>SUM(G40:G42)</f>
        <v>44547.700000000004</v>
      </c>
      <c r="H39" s="66">
        <f>SUM(H40:H42)</f>
        <v>44547.700000000004</v>
      </c>
      <c r="I39" s="137"/>
    </row>
    <row r="40" spans="2:10" s="78" customFormat="1" ht="17.25" customHeight="1">
      <c r="B40" s="134"/>
      <c r="C40" s="134"/>
      <c r="D40" s="348" t="s">
        <v>352</v>
      </c>
      <c r="E40" s="349"/>
      <c r="F40" s="349"/>
      <c r="G40" s="133">
        <f>SUM(H40)</f>
        <v>16000</v>
      </c>
      <c r="H40" s="133">
        <v>16000</v>
      </c>
      <c r="I40" s="135"/>
    </row>
    <row r="41" spans="2:10" s="162" customFormat="1" ht="14.25" customHeight="1">
      <c r="B41" s="164"/>
      <c r="C41" s="164"/>
      <c r="D41" s="348" t="s">
        <v>365</v>
      </c>
      <c r="E41" s="349"/>
      <c r="F41" s="349"/>
      <c r="G41" s="279">
        <f>SUM(H41)</f>
        <v>15018.94</v>
      </c>
      <c r="H41" s="165">
        <v>15018.94</v>
      </c>
      <c r="I41" s="170"/>
    </row>
    <row r="42" spans="2:10" s="162" customFormat="1" ht="14.25" customHeight="1">
      <c r="B42" s="164"/>
      <c r="C42" s="164"/>
      <c r="D42" s="348" t="s">
        <v>334</v>
      </c>
      <c r="E42" s="349"/>
      <c r="F42" s="349"/>
      <c r="G42" s="279">
        <f>H42</f>
        <v>13528.76</v>
      </c>
      <c r="H42" s="165">
        <v>13528.76</v>
      </c>
      <c r="I42" s="170"/>
    </row>
    <row r="43" spans="2:10" s="81" customFormat="1" ht="12.75" customHeight="1">
      <c r="B43" s="136"/>
      <c r="C43" s="136"/>
      <c r="D43" s="350" t="s">
        <v>108</v>
      </c>
      <c r="E43" s="350"/>
      <c r="F43" s="350"/>
      <c r="G43" s="142">
        <f>SUM(G6+G9+G23+G29+G32+G38+G20)</f>
        <v>4851011.3900000006</v>
      </c>
      <c r="H43" s="142">
        <f>SUM(H6+H9+H23+H29+H32+H38+H20)</f>
        <v>4042123.58</v>
      </c>
      <c r="I43" s="142">
        <f>SUM(I6+I9+I23+I29+I32+I38)</f>
        <v>808887.81</v>
      </c>
      <c r="J43" s="143"/>
    </row>
    <row r="44" spans="2:10" s="147" customFormat="1">
      <c r="B44" s="144"/>
      <c r="C44" s="144"/>
      <c r="D44" s="363"/>
      <c r="E44" s="363"/>
      <c r="F44" s="363"/>
      <c r="G44" s="145"/>
      <c r="H44" s="146"/>
      <c r="I44" s="82"/>
    </row>
    <row r="45" spans="2:10" s="147" customFormat="1">
      <c r="B45" s="144"/>
      <c r="C45" s="144"/>
      <c r="F45" s="37"/>
      <c r="G45" s="145"/>
      <c r="H45" s="145"/>
      <c r="I45" s="148"/>
    </row>
    <row r="46" spans="2:10" s="147" customFormat="1">
      <c r="B46" s="144"/>
      <c r="C46" s="144"/>
      <c r="D46" s="363"/>
      <c r="E46" s="363"/>
      <c r="F46" s="363"/>
      <c r="G46" s="145"/>
      <c r="H46" s="145"/>
    </row>
    <row r="47" spans="2:10" s="147" customFormat="1">
      <c r="B47" s="144"/>
      <c r="C47" s="144"/>
      <c r="G47" s="145"/>
      <c r="H47" s="145"/>
    </row>
    <row r="48" spans="2:10" s="147" customFormat="1">
      <c r="B48" s="144"/>
      <c r="C48" s="144"/>
      <c r="G48" s="145"/>
      <c r="H48" s="145"/>
    </row>
  </sheetData>
  <mergeCells count="45">
    <mergeCell ref="D42:F42"/>
    <mergeCell ref="D11:F11"/>
    <mergeCell ref="D46:F46"/>
    <mergeCell ref="D44:F44"/>
    <mergeCell ref="D43:F43"/>
    <mergeCell ref="D38:F38"/>
    <mergeCell ref="D32:F32"/>
    <mergeCell ref="D33:F33"/>
    <mergeCell ref="D34:F34"/>
    <mergeCell ref="D39:F39"/>
    <mergeCell ref="D41:F41"/>
    <mergeCell ref="D31:F31"/>
    <mergeCell ref="D35:F35"/>
    <mergeCell ref="D28:F28"/>
    <mergeCell ref="D40:F40"/>
    <mergeCell ref="D12:F12"/>
    <mergeCell ref="D6:F6"/>
    <mergeCell ref="D8:F8"/>
    <mergeCell ref="D25:F25"/>
    <mergeCell ref="D27:F27"/>
    <mergeCell ref="D7:F7"/>
    <mergeCell ref="D14:F14"/>
    <mergeCell ref="D15:F15"/>
    <mergeCell ref="D9:F9"/>
    <mergeCell ref="D10:F10"/>
    <mergeCell ref="D13:F13"/>
    <mergeCell ref="D23:F23"/>
    <mergeCell ref="D19:F19"/>
    <mergeCell ref="D17:F17"/>
    <mergeCell ref="D16:F16"/>
    <mergeCell ref="D20:F20"/>
    <mergeCell ref="D21:F21"/>
    <mergeCell ref="B3:H3"/>
    <mergeCell ref="G4:G5"/>
    <mergeCell ref="D4:F5"/>
    <mergeCell ref="C4:C5"/>
    <mergeCell ref="B4:B5"/>
    <mergeCell ref="D37:F37"/>
    <mergeCell ref="D29:F29"/>
    <mergeCell ref="D30:F30"/>
    <mergeCell ref="D36:F36"/>
    <mergeCell ref="D18:F18"/>
    <mergeCell ref="D24:F24"/>
    <mergeCell ref="D26:F26"/>
    <mergeCell ref="D22:F22"/>
  </mergeCells>
  <phoneticPr fontId="0" type="noConversion"/>
  <pageMargins left="0.78740157480314965" right="0.39370078740157483" top="0.19685039370078741" bottom="0.19685039370078741" header="0.51181102362204722" footer="0.51181102362204722"/>
  <pageSetup paperSize="9" scale="85" orientation="landscape" r:id="rId1"/>
  <headerFooter alignWithMargins="0">
    <oddFooter>&amp;CWydatki majątkowe 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G3" sqref="G3"/>
    </sheetView>
  </sheetViews>
  <sheetFormatPr defaultRowHeight="12.75"/>
  <cols>
    <col min="1" max="1" width="5" style="195" customWidth="1"/>
    <col min="2" max="2" width="9.140625" style="195" hidden="1" customWidth="1"/>
    <col min="3" max="3" width="8" style="195" customWidth="1"/>
    <col min="4" max="4" width="9.140625" style="195"/>
    <col min="5" max="5" width="35.85546875" style="195" customWidth="1"/>
    <col min="6" max="6" width="11.5703125" style="195" customWidth="1"/>
    <col min="7" max="7" width="15.5703125" style="195" customWidth="1"/>
    <col min="8" max="8" width="12.7109375" style="195" customWidth="1"/>
    <col min="9" max="9" width="14.140625" style="195" customWidth="1"/>
    <col min="10" max="10" width="13.28515625" style="195" customWidth="1"/>
    <col min="11" max="11" width="14.28515625" style="195" customWidth="1"/>
    <col min="12" max="16384" width="9.140625" style="195"/>
  </cols>
  <sheetData>
    <row r="1" spans="1:11">
      <c r="A1" s="195" t="s">
        <v>394</v>
      </c>
      <c r="I1" s="195" t="s">
        <v>173</v>
      </c>
    </row>
    <row r="6" spans="1:11" ht="55.5" customHeight="1">
      <c r="A6" s="373" t="s">
        <v>393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</row>
    <row r="7" spans="1:11">
      <c r="K7" s="200" t="s">
        <v>129</v>
      </c>
    </row>
    <row r="8" spans="1:11" s="201" customFormat="1" ht="17.25" customHeight="1">
      <c r="A8" s="368" t="s">
        <v>0</v>
      </c>
      <c r="B8" s="368"/>
      <c r="C8" s="368" t="s">
        <v>1</v>
      </c>
      <c r="D8" s="369" t="s">
        <v>134</v>
      </c>
      <c r="E8" s="369"/>
      <c r="F8" s="370" t="s">
        <v>151</v>
      </c>
      <c r="G8" s="369" t="s">
        <v>135</v>
      </c>
      <c r="H8" s="369"/>
      <c r="I8" s="369"/>
      <c r="J8" s="369"/>
      <c r="K8" s="369"/>
    </row>
    <row r="9" spans="1:11" s="201" customFormat="1" ht="17.25" customHeight="1">
      <c r="A9" s="368"/>
      <c r="B9" s="368"/>
      <c r="C9" s="368"/>
      <c r="D9" s="369"/>
      <c r="E9" s="369"/>
      <c r="F9" s="371"/>
      <c r="G9" s="369" t="s">
        <v>136</v>
      </c>
      <c r="H9" s="369" t="s">
        <v>137</v>
      </c>
      <c r="I9" s="369"/>
      <c r="J9" s="369"/>
      <c r="K9" s="369"/>
    </row>
    <row r="10" spans="1:11" s="201" customFormat="1" ht="2.25" customHeight="1">
      <c r="A10" s="368"/>
      <c r="B10" s="368"/>
      <c r="C10" s="368"/>
      <c r="D10" s="369"/>
      <c r="E10" s="369"/>
      <c r="F10" s="371"/>
      <c r="G10" s="369"/>
      <c r="H10" s="369"/>
      <c r="I10" s="369"/>
      <c r="J10" s="369"/>
      <c r="K10" s="369"/>
    </row>
    <row r="11" spans="1:11" s="201" customFormat="1" ht="5.45" customHeight="1">
      <c r="A11" s="368"/>
      <c r="B11" s="368"/>
      <c r="C11" s="368"/>
      <c r="D11" s="369"/>
      <c r="E11" s="369"/>
      <c r="F11" s="371"/>
      <c r="G11" s="369"/>
      <c r="H11" s="368" t="s">
        <v>200</v>
      </c>
      <c r="I11" s="368" t="s">
        <v>137</v>
      </c>
      <c r="J11" s="368"/>
      <c r="K11" s="368" t="s">
        <v>218</v>
      </c>
    </row>
    <row r="12" spans="1:11" s="201" customFormat="1" ht="9.75" customHeight="1">
      <c r="A12" s="368"/>
      <c r="B12" s="368"/>
      <c r="C12" s="368"/>
      <c r="D12" s="369"/>
      <c r="E12" s="369"/>
      <c r="F12" s="371"/>
      <c r="G12" s="369"/>
      <c r="H12" s="368"/>
      <c r="I12" s="368"/>
      <c r="J12" s="368"/>
      <c r="K12" s="368"/>
    </row>
    <row r="13" spans="1:11" s="201" customFormat="1" ht="75" customHeight="1">
      <c r="A13" s="368"/>
      <c r="B13" s="368"/>
      <c r="C13" s="368"/>
      <c r="D13" s="369"/>
      <c r="E13" s="369"/>
      <c r="F13" s="372"/>
      <c r="G13" s="369"/>
      <c r="H13" s="368"/>
      <c r="I13" s="209" t="s">
        <v>138</v>
      </c>
      <c r="J13" s="209" t="s">
        <v>217</v>
      </c>
      <c r="K13" s="368"/>
    </row>
    <row r="14" spans="1:11" s="198" customFormat="1" ht="16.5" customHeight="1">
      <c r="A14" s="366" t="s">
        <v>139</v>
      </c>
      <c r="B14" s="366"/>
      <c r="C14" s="197" t="s">
        <v>140</v>
      </c>
      <c r="D14" s="366" t="s">
        <v>153</v>
      </c>
      <c r="E14" s="366"/>
      <c r="F14" s="197" t="s">
        <v>141</v>
      </c>
      <c r="G14" s="197" t="s">
        <v>142</v>
      </c>
      <c r="H14" s="197" t="s">
        <v>143</v>
      </c>
      <c r="I14" s="197" t="s">
        <v>144</v>
      </c>
      <c r="J14" s="197" t="s">
        <v>145</v>
      </c>
      <c r="K14" s="197" t="s">
        <v>146</v>
      </c>
    </row>
    <row r="15" spans="1:11" s="205" customFormat="1" ht="20.25" customHeight="1">
      <c r="A15" s="364" t="s">
        <v>70</v>
      </c>
      <c r="B15" s="364"/>
      <c r="C15" s="203"/>
      <c r="D15" s="367" t="s">
        <v>71</v>
      </c>
      <c r="E15" s="367"/>
      <c r="F15" s="204">
        <f t="shared" ref="F15:K15" si="0">SUM(F16:F17)</f>
        <v>55000</v>
      </c>
      <c r="G15" s="204">
        <f t="shared" si="0"/>
        <v>55000</v>
      </c>
      <c r="H15" s="204">
        <f t="shared" si="0"/>
        <v>55000</v>
      </c>
      <c r="I15" s="204">
        <f t="shared" si="0"/>
        <v>35000</v>
      </c>
      <c r="J15" s="204">
        <f t="shared" si="0"/>
        <v>20000</v>
      </c>
      <c r="K15" s="204">
        <f t="shared" si="0"/>
        <v>0</v>
      </c>
    </row>
    <row r="16" spans="1:11" s="198" customFormat="1" ht="25.5" customHeight="1">
      <c r="A16" s="366"/>
      <c r="B16" s="366"/>
      <c r="C16" s="197" t="s">
        <v>155</v>
      </c>
      <c r="D16" s="365" t="s">
        <v>156</v>
      </c>
      <c r="E16" s="365"/>
      <c r="F16" s="206"/>
      <c r="G16" s="206">
        <f>H16</f>
        <v>2000</v>
      </c>
      <c r="H16" s="206">
        <f>SUM(I16:J16)</f>
        <v>2000</v>
      </c>
      <c r="I16" s="206">
        <v>0</v>
      </c>
      <c r="J16" s="206">
        <v>2000</v>
      </c>
      <c r="K16" s="206" t="s">
        <v>148</v>
      </c>
    </row>
    <row r="17" spans="1:11" s="198" customFormat="1" ht="25.5" customHeight="1">
      <c r="A17" s="197"/>
      <c r="B17" s="197"/>
      <c r="C17" s="197" t="s">
        <v>72</v>
      </c>
      <c r="D17" s="365" t="s">
        <v>73</v>
      </c>
      <c r="E17" s="365"/>
      <c r="F17" s="206">
        <v>55000</v>
      </c>
      <c r="G17" s="206">
        <f>H17</f>
        <v>53000</v>
      </c>
      <c r="H17" s="207">
        <f>SUM(I17:K17)</f>
        <v>53000</v>
      </c>
      <c r="I17" s="207">
        <v>35000</v>
      </c>
      <c r="J17" s="207">
        <v>18000</v>
      </c>
      <c r="K17" s="206"/>
    </row>
    <row r="18" spans="1:11" s="198" customFormat="1" ht="20.25" customHeight="1">
      <c r="A18" s="364" t="s">
        <v>152</v>
      </c>
      <c r="B18" s="364"/>
      <c r="C18" s="364"/>
      <c r="D18" s="364"/>
      <c r="E18" s="364"/>
      <c r="F18" s="204">
        <f t="shared" ref="F18:K18" si="1">SUM(F15)</f>
        <v>55000</v>
      </c>
      <c r="G18" s="204">
        <f t="shared" si="1"/>
        <v>55000</v>
      </c>
      <c r="H18" s="204">
        <f t="shared" si="1"/>
        <v>55000</v>
      </c>
      <c r="I18" s="204">
        <f t="shared" si="1"/>
        <v>35000</v>
      </c>
      <c r="J18" s="204">
        <f t="shared" si="1"/>
        <v>20000</v>
      </c>
      <c r="K18" s="204">
        <f t="shared" si="1"/>
        <v>0</v>
      </c>
    </row>
    <row r="19" spans="1:11">
      <c r="F19" s="199"/>
    </row>
    <row r="21" spans="1:11">
      <c r="K21" s="199"/>
    </row>
  </sheetData>
  <mergeCells count="19">
    <mergeCell ref="A8:B13"/>
    <mergeCell ref="C8:C13"/>
    <mergeCell ref="D8:E13"/>
    <mergeCell ref="F8:F13"/>
    <mergeCell ref="A6:K6"/>
    <mergeCell ref="G8:K8"/>
    <mergeCell ref="G9:G13"/>
    <mergeCell ref="H9:K10"/>
    <mergeCell ref="H11:H13"/>
    <mergeCell ref="I11:J12"/>
    <mergeCell ref="K11:K13"/>
    <mergeCell ref="A18:E18"/>
    <mergeCell ref="D17:E17"/>
    <mergeCell ref="A16:B16"/>
    <mergeCell ref="D16:E16"/>
    <mergeCell ref="A14:B14"/>
    <mergeCell ref="D14:E14"/>
    <mergeCell ref="A15:B15"/>
    <mergeCell ref="D15:E15"/>
  </mergeCells>
  <phoneticPr fontId="0" type="noConversion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>
    <oddFooter>&amp;CPrzeciwdziałanie alkoholizmowi 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I15" sqref="I15"/>
    </sheetView>
  </sheetViews>
  <sheetFormatPr defaultRowHeight="14.25"/>
  <cols>
    <col min="1" max="1" width="5" style="210" customWidth="1"/>
    <col min="2" max="2" width="9.140625" style="210" hidden="1" customWidth="1"/>
    <col min="3" max="3" width="8" style="210" customWidth="1"/>
    <col min="4" max="4" width="9.140625" style="210"/>
    <col min="5" max="5" width="36" style="210" customWidth="1"/>
    <col min="6" max="6" width="15.42578125" style="210" customWidth="1"/>
    <col min="7" max="7" width="15.5703125" style="210" customWidth="1"/>
    <col min="8" max="8" width="12.7109375" style="210" customWidth="1"/>
    <col min="9" max="9" width="15.140625" style="210" customWidth="1"/>
    <col min="10" max="10" width="13.28515625" style="210" customWidth="1"/>
    <col min="11" max="11" width="14.28515625" style="210" customWidth="1"/>
    <col min="12" max="16384" width="9.140625" style="210"/>
  </cols>
  <sheetData>
    <row r="1" spans="1:11">
      <c r="I1" s="210" t="s">
        <v>174</v>
      </c>
    </row>
    <row r="2" spans="1:11" s="211" customFormat="1" ht="39.75" customHeight="1">
      <c r="A2" s="377" t="s">
        <v>378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</row>
    <row r="3" spans="1:11" s="211" customFormat="1" ht="10.5" customHeight="1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3" t="s">
        <v>129</v>
      </c>
    </row>
    <row r="4" spans="1:11" s="214" customFormat="1" ht="14.25" customHeight="1">
      <c r="A4" s="380" t="s">
        <v>0</v>
      </c>
      <c r="B4" s="380"/>
      <c r="C4" s="380" t="s">
        <v>1</v>
      </c>
      <c r="D4" s="372" t="s">
        <v>134</v>
      </c>
      <c r="E4" s="372"/>
      <c r="F4" s="382" t="s">
        <v>151</v>
      </c>
      <c r="G4" s="383" t="s">
        <v>135</v>
      </c>
      <c r="H4" s="383"/>
      <c r="I4" s="383"/>
      <c r="J4" s="383"/>
      <c r="K4" s="383"/>
    </row>
    <row r="5" spans="1:11" s="214" customFormat="1" ht="14.25" customHeight="1">
      <c r="A5" s="381"/>
      <c r="B5" s="381"/>
      <c r="C5" s="381"/>
      <c r="D5" s="369"/>
      <c r="E5" s="369"/>
      <c r="F5" s="382"/>
      <c r="G5" s="368" t="s">
        <v>136</v>
      </c>
      <c r="H5" s="368" t="s">
        <v>137</v>
      </c>
      <c r="I5" s="368"/>
      <c r="J5" s="368"/>
      <c r="K5" s="368"/>
    </row>
    <row r="6" spans="1:11" s="214" customFormat="1" ht="71.25" hidden="1" customHeight="1">
      <c r="A6" s="381"/>
      <c r="B6" s="381"/>
      <c r="C6" s="381"/>
      <c r="D6" s="369"/>
      <c r="E6" s="369"/>
      <c r="F6" s="382"/>
      <c r="G6" s="368"/>
      <c r="H6" s="368"/>
      <c r="I6" s="368"/>
      <c r="J6" s="368"/>
      <c r="K6" s="368"/>
    </row>
    <row r="7" spans="1:11" s="214" customFormat="1" ht="10.5" customHeight="1">
      <c r="A7" s="381"/>
      <c r="B7" s="381"/>
      <c r="C7" s="381"/>
      <c r="D7" s="369"/>
      <c r="E7" s="369"/>
      <c r="F7" s="382"/>
      <c r="G7" s="368"/>
      <c r="H7" s="368" t="s">
        <v>200</v>
      </c>
      <c r="I7" s="368" t="s">
        <v>137</v>
      </c>
      <c r="J7" s="368"/>
      <c r="K7" s="368" t="s">
        <v>218</v>
      </c>
    </row>
    <row r="8" spans="1:11" s="214" customFormat="1" ht="2.25" customHeight="1">
      <c r="A8" s="381"/>
      <c r="B8" s="381"/>
      <c r="C8" s="381"/>
      <c r="D8" s="369"/>
      <c r="E8" s="369"/>
      <c r="F8" s="382"/>
      <c r="G8" s="368"/>
      <c r="H8" s="368"/>
      <c r="I8" s="368"/>
      <c r="J8" s="368"/>
      <c r="K8" s="368"/>
    </row>
    <row r="9" spans="1:11" s="214" customFormat="1" ht="61.5" customHeight="1">
      <c r="A9" s="381"/>
      <c r="B9" s="381"/>
      <c r="C9" s="381"/>
      <c r="D9" s="369"/>
      <c r="E9" s="369"/>
      <c r="F9" s="383"/>
      <c r="G9" s="368"/>
      <c r="H9" s="368"/>
      <c r="I9" s="209" t="s">
        <v>138</v>
      </c>
      <c r="J9" s="209" t="s">
        <v>217</v>
      </c>
      <c r="K9" s="368"/>
    </row>
    <row r="10" spans="1:11" s="214" customFormat="1" ht="16.5" customHeight="1">
      <c r="A10" s="369" t="s">
        <v>26</v>
      </c>
      <c r="B10" s="369"/>
      <c r="C10" s="215"/>
      <c r="D10" s="379" t="s">
        <v>147</v>
      </c>
      <c r="E10" s="379"/>
      <c r="F10" s="216">
        <f>SUM(F11)</f>
        <v>42104</v>
      </c>
      <c r="G10" s="216">
        <f>SUM(H10)</f>
        <v>42104</v>
      </c>
      <c r="H10" s="216">
        <f>SUM(I10:J10)</f>
        <v>42104</v>
      </c>
      <c r="I10" s="216">
        <f>SUM(I11)</f>
        <v>41904</v>
      </c>
      <c r="J10" s="216">
        <f>SUM(J11)</f>
        <v>200</v>
      </c>
      <c r="K10" s="216" t="s">
        <v>148</v>
      </c>
    </row>
    <row r="11" spans="1:11" s="201" customFormat="1" ht="16.5" customHeight="1">
      <c r="A11" s="378"/>
      <c r="B11" s="378"/>
      <c r="C11" s="202" t="s">
        <v>28</v>
      </c>
      <c r="D11" s="374" t="s">
        <v>29</v>
      </c>
      <c r="E11" s="374"/>
      <c r="F11" s="217">
        <v>42104</v>
      </c>
      <c r="G11" s="217">
        <f>SUM(H11)</f>
        <v>42104</v>
      </c>
      <c r="H11" s="217">
        <f>SUM(I11:J11)</f>
        <v>42104</v>
      </c>
      <c r="I11" s="217">
        <v>41904</v>
      </c>
      <c r="J11" s="217">
        <v>200</v>
      </c>
      <c r="K11" s="217" t="s">
        <v>148</v>
      </c>
    </row>
    <row r="12" spans="1:11" s="214" customFormat="1" ht="45.75" customHeight="1">
      <c r="A12" s="369" t="s">
        <v>33</v>
      </c>
      <c r="B12" s="369"/>
      <c r="C12" s="215"/>
      <c r="D12" s="379" t="s">
        <v>149</v>
      </c>
      <c r="E12" s="379"/>
      <c r="F12" s="216">
        <f t="shared" ref="F12:K12" si="0">F13</f>
        <v>1020</v>
      </c>
      <c r="G12" s="216">
        <f t="shared" si="0"/>
        <v>1020</v>
      </c>
      <c r="H12" s="216">
        <f t="shared" si="0"/>
        <v>1020</v>
      </c>
      <c r="I12" s="216" t="str">
        <f t="shared" si="0"/>
        <v>0,00</v>
      </c>
      <c r="J12" s="216">
        <f t="shared" si="0"/>
        <v>1020</v>
      </c>
      <c r="K12" s="216" t="str">
        <f t="shared" si="0"/>
        <v>0,00</v>
      </c>
    </row>
    <row r="13" spans="1:11" s="201" customFormat="1" ht="31.5" customHeight="1">
      <c r="A13" s="378"/>
      <c r="B13" s="378"/>
      <c r="C13" s="202" t="s">
        <v>35</v>
      </c>
      <c r="D13" s="374" t="s">
        <v>36</v>
      </c>
      <c r="E13" s="374"/>
      <c r="F13" s="217">
        <v>1020</v>
      </c>
      <c r="G13" s="217">
        <f>SUM(H13)</f>
        <v>1020</v>
      </c>
      <c r="H13" s="217">
        <f>SUM(I13:J13)</f>
        <v>1020</v>
      </c>
      <c r="I13" s="217" t="s">
        <v>148</v>
      </c>
      <c r="J13" s="217">
        <v>1020</v>
      </c>
      <c r="K13" s="217" t="s">
        <v>148</v>
      </c>
    </row>
    <row r="14" spans="1:11" s="214" customFormat="1" ht="14.25" customHeight="1">
      <c r="A14" s="369" t="s">
        <v>75</v>
      </c>
      <c r="B14" s="369"/>
      <c r="C14" s="215"/>
      <c r="D14" s="379" t="s">
        <v>150</v>
      </c>
      <c r="E14" s="379"/>
      <c r="F14" s="216">
        <f t="shared" ref="F14:K14" si="1">SUM(F15:F15)</f>
        <v>630900</v>
      </c>
      <c r="G14" s="216">
        <f t="shared" si="1"/>
        <v>630900</v>
      </c>
      <c r="H14" s="216">
        <f t="shared" si="1"/>
        <v>630900</v>
      </c>
      <c r="I14" s="216">
        <f t="shared" si="1"/>
        <v>541874</v>
      </c>
      <c r="J14" s="216">
        <f t="shared" si="1"/>
        <v>87826</v>
      </c>
      <c r="K14" s="216">
        <f t="shared" si="1"/>
        <v>1200</v>
      </c>
    </row>
    <row r="15" spans="1:11" s="201" customFormat="1" ht="15.75" customHeight="1">
      <c r="A15" s="378"/>
      <c r="B15" s="378"/>
      <c r="C15" s="202" t="s">
        <v>77</v>
      </c>
      <c r="D15" s="374" t="s">
        <v>78</v>
      </c>
      <c r="E15" s="374"/>
      <c r="F15" s="217">
        <v>630900</v>
      </c>
      <c r="G15" s="217">
        <f>SUM(H15)</f>
        <v>630900</v>
      </c>
      <c r="H15" s="217">
        <f>SUM(I15:K15)</f>
        <v>630900</v>
      </c>
      <c r="I15" s="217">
        <v>541874</v>
      </c>
      <c r="J15" s="217">
        <v>87826</v>
      </c>
      <c r="K15" s="217">
        <v>1200</v>
      </c>
    </row>
    <row r="16" spans="1:11" s="214" customFormat="1" ht="16.5" customHeight="1">
      <c r="A16" s="241" t="s">
        <v>238</v>
      </c>
      <c r="B16" s="241"/>
      <c r="C16" s="241"/>
      <c r="D16" s="379" t="s">
        <v>242</v>
      </c>
      <c r="E16" s="379"/>
      <c r="F16" s="216">
        <f>SUM(F17:F20)</f>
        <v>7157396</v>
      </c>
      <c r="G16" s="216">
        <f>SUM(G17:G20)</f>
        <v>7157396</v>
      </c>
      <c r="H16" s="216">
        <f t="shared" ref="H16:H20" si="2">SUM(I16:J16)</f>
        <v>162738</v>
      </c>
      <c r="I16" s="216">
        <f>SUM(I17:I20)</f>
        <v>152544</v>
      </c>
      <c r="J16" s="216">
        <f>SUM(J17:J20)</f>
        <v>10194</v>
      </c>
      <c r="K16" s="216">
        <f>SUM(K17:K20)</f>
        <v>6994658</v>
      </c>
    </row>
    <row r="17" spans="1:11" s="201" customFormat="1" ht="18" customHeight="1">
      <c r="A17" s="378"/>
      <c r="B17" s="378"/>
      <c r="C17" s="242" t="s">
        <v>241</v>
      </c>
      <c r="D17" s="374" t="s">
        <v>243</v>
      </c>
      <c r="E17" s="374"/>
      <c r="F17" s="217">
        <v>5415752</v>
      </c>
      <c r="G17" s="217">
        <f>SUM(H17+K17)</f>
        <v>5415752</v>
      </c>
      <c r="H17" s="217">
        <f t="shared" si="2"/>
        <v>46033</v>
      </c>
      <c r="I17" s="217">
        <v>46033</v>
      </c>
      <c r="J17" s="217"/>
      <c r="K17" s="217">
        <v>5369719</v>
      </c>
    </row>
    <row r="18" spans="1:11" s="201" customFormat="1" ht="58.5" customHeight="1">
      <c r="A18" s="378"/>
      <c r="B18" s="378"/>
      <c r="C18" s="242" t="s">
        <v>239</v>
      </c>
      <c r="D18" s="374" t="s">
        <v>246</v>
      </c>
      <c r="E18" s="374"/>
      <c r="F18" s="217">
        <v>1553061</v>
      </c>
      <c r="G18" s="217">
        <f>SUM(H18+K18)</f>
        <v>1553061</v>
      </c>
      <c r="H18" s="217">
        <f t="shared" si="2"/>
        <v>101879</v>
      </c>
      <c r="I18" s="217">
        <v>101879</v>
      </c>
      <c r="J18" s="217"/>
      <c r="K18" s="217">
        <v>1451182</v>
      </c>
    </row>
    <row r="19" spans="1:11" s="201" customFormat="1" ht="17.25" customHeight="1">
      <c r="A19" s="272"/>
      <c r="B19" s="272"/>
      <c r="C19" s="272" t="s">
        <v>271</v>
      </c>
      <c r="D19" s="374" t="s">
        <v>272</v>
      </c>
      <c r="E19" s="374"/>
      <c r="F19" s="217">
        <v>179547</v>
      </c>
      <c r="G19" s="217">
        <f>SUM(H19+K19)</f>
        <v>179547</v>
      </c>
      <c r="H19" s="217">
        <f t="shared" si="2"/>
        <v>5790</v>
      </c>
      <c r="I19" s="217">
        <v>4632</v>
      </c>
      <c r="J19" s="217">
        <v>1158</v>
      </c>
      <c r="K19" s="217">
        <v>173757</v>
      </c>
    </row>
    <row r="20" spans="1:11" s="201" customFormat="1" ht="103.5" customHeight="1">
      <c r="A20" s="272"/>
      <c r="B20" s="272"/>
      <c r="C20" s="272" t="s">
        <v>273</v>
      </c>
      <c r="D20" s="375" t="s">
        <v>274</v>
      </c>
      <c r="E20" s="376"/>
      <c r="F20" s="217">
        <v>9036</v>
      </c>
      <c r="G20" s="217">
        <f>SUM(H20+K20)</f>
        <v>9036</v>
      </c>
      <c r="H20" s="217">
        <f t="shared" si="2"/>
        <v>9036</v>
      </c>
      <c r="I20" s="217"/>
      <c r="J20" s="217">
        <v>9036</v>
      </c>
      <c r="K20" s="217"/>
    </row>
    <row r="21" spans="1:11" s="201" customFormat="1" ht="16.5" customHeight="1">
      <c r="A21" s="369" t="s">
        <v>152</v>
      </c>
      <c r="B21" s="369"/>
      <c r="C21" s="369"/>
      <c r="D21" s="369"/>
      <c r="E21" s="369"/>
      <c r="F21" s="216">
        <f t="shared" ref="F21:K21" si="3">SUM(F10+F12+F14+F16)</f>
        <v>7831420</v>
      </c>
      <c r="G21" s="216">
        <f t="shared" si="3"/>
        <v>7831420</v>
      </c>
      <c r="H21" s="216">
        <f t="shared" si="3"/>
        <v>836762</v>
      </c>
      <c r="I21" s="216">
        <f t="shared" si="3"/>
        <v>736322</v>
      </c>
      <c r="J21" s="216">
        <f t="shared" si="3"/>
        <v>99240</v>
      </c>
      <c r="K21" s="216">
        <f t="shared" si="3"/>
        <v>6995858</v>
      </c>
    </row>
    <row r="22" spans="1:11">
      <c r="F22" s="218"/>
    </row>
    <row r="23" spans="1:11">
      <c r="H23" s="288"/>
    </row>
    <row r="24" spans="1:11">
      <c r="H24" s="218"/>
    </row>
  </sheetData>
  <mergeCells count="31">
    <mergeCell ref="D16:E16"/>
    <mergeCell ref="F4:F9"/>
    <mergeCell ref="K7:K9"/>
    <mergeCell ref="G4:K4"/>
    <mergeCell ref="G5:G9"/>
    <mergeCell ref="H5:K6"/>
    <mergeCell ref="H7:H9"/>
    <mergeCell ref="I7:J8"/>
    <mergeCell ref="A10:B10"/>
    <mergeCell ref="D10:E10"/>
    <mergeCell ref="A11:B11"/>
    <mergeCell ref="D11:E11"/>
    <mergeCell ref="C4:C9"/>
    <mergeCell ref="D4:E9"/>
    <mergeCell ref="A4:B9"/>
    <mergeCell ref="D19:E19"/>
    <mergeCell ref="D20:E20"/>
    <mergeCell ref="A2:K2"/>
    <mergeCell ref="A21:E21"/>
    <mergeCell ref="A18:B18"/>
    <mergeCell ref="D18:E18"/>
    <mergeCell ref="A17:B17"/>
    <mergeCell ref="D17:E17"/>
    <mergeCell ref="A12:B12"/>
    <mergeCell ref="D12:E12"/>
    <mergeCell ref="A14:B14"/>
    <mergeCell ref="D14:E14"/>
    <mergeCell ref="A15:B15"/>
    <mergeCell ref="D15:E15"/>
    <mergeCell ref="A13:B13"/>
    <mergeCell ref="D13:E13"/>
  </mergeCells>
  <phoneticPr fontId="0" type="noConversion"/>
  <pageMargins left="0.19685039370078741" right="0.19685039370078741" top="0.39370078740157483" bottom="0.59055118110236227" header="0.51181102362204722" footer="0.51181102362204722"/>
  <pageSetup paperSize="9" orientation="landscape" r:id="rId1"/>
  <headerFooter alignWithMargins="0">
    <oddFooter>&amp;CZadania zlecone 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E24" sqref="E24"/>
    </sheetView>
  </sheetViews>
  <sheetFormatPr defaultRowHeight="12.75"/>
  <cols>
    <col min="1" max="1" width="6.28515625" style="195" customWidth="1"/>
    <col min="2" max="2" width="9.140625" style="195" hidden="1" customWidth="1"/>
    <col min="3" max="3" width="8.85546875" style="195" customWidth="1"/>
    <col min="4" max="4" width="9.140625" style="195"/>
    <col min="5" max="5" width="27.140625" style="195" customWidth="1"/>
    <col min="6" max="6" width="11.5703125" style="195" customWidth="1"/>
    <col min="7" max="7" width="15.5703125" style="195" customWidth="1"/>
    <col min="8" max="8" width="14.28515625" style="195" customWidth="1"/>
    <col min="9" max="9" width="12.140625" style="195" customWidth="1"/>
    <col min="10" max="10" width="13.28515625" style="195" customWidth="1"/>
    <col min="11" max="11" width="13.7109375" style="195" customWidth="1"/>
    <col min="12" max="16384" width="9.140625" style="195"/>
  </cols>
  <sheetData>
    <row r="1" spans="1:11">
      <c r="I1" s="195" t="s">
        <v>175</v>
      </c>
    </row>
    <row r="5" spans="1:11" ht="12.75" customHeight="1">
      <c r="A5" s="373" t="s">
        <v>377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</row>
    <row r="6" spans="1:11" ht="33.75" customHeight="1">
      <c r="A6" s="385"/>
      <c r="B6" s="385"/>
      <c r="C6" s="385"/>
      <c r="D6" s="385"/>
      <c r="E6" s="385"/>
      <c r="F6" s="385"/>
      <c r="G6" s="385"/>
      <c r="H6" s="385"/>
      <c r="I6" s="385"/>
      <c r="J6" s="385"/>
      <c r="K6" s="385"/>
    </row>
    <row r="7" spans="1:11" ht="13.5" customHeight="1">
      <c r="E7" s="219"/>
      <c r="F7" s="219"/>
      <c r="G7" s="219"/>
      <c r="H7" s="219"/>
    </row>
    <row r="8" spans="1:11">
      <c r="E8" s="219"/>
      <c r="F8" s="219"/>
      <c r="G8" s="219"/>
      <c r="H8" s="219"/>
    </row>
    <row r="9" spans="1:11">
      <c r="E9" s="219"/>
      <c r="F9" s="219"/>
      <c r="G9" s="219"/>
      <c r="H9" s="219"/>
    </row>
    <row r="10" spans="1:11" s="208" customFormat="1" ht="18.75" customHeight="1">
      <c r="A10" s="368" t="s">
        <v>0</v>
      </c>
      <c r="B10" s="368"/>
      <c r="C10" s="368" t="s">
        <v>1</v>
      </c>
      <c r="D10" s="368" t="s">
        <v>134</v>
      </c>
      <c r="E10" s="368"/>
      <c r="F10" s="384" t="s">
        <v>151</v>
      </c>
      <c r="G10" s="368" t="s">
        <v>193</v>
      </c>
      <c r="H10" s="368"/>
      <c r="I10" s="368"/>
      <c r="J10" s="368"/>
      <c r="K10" s="368"/>
    </row>
    <row r="11" spans="1:11" s="208" customFormat="1" ht="18.75" customHeight="1">
      <c r="A11" s="368"/>
      <c r="B11" s="368"/>
      <c r="C11" s="368"/>
      <c r="D11" s="368"/>
      <c r="E11" s="368"/>
      <c r="F11" s="382"/>
      <c r="G11" s="368" t="s">
        <v>136</v>
      </c>
      <c r="H11" s="368" t="s">
        <v>137</v>
      </c>
      <c r="I11" s="368"/>
      <c r="J11" s="368"/>
      <c r="K11" s="368"/>
    </row>
    <row r="12" spans="1:11" s="208" customFormat="1" ht="2.25" customHeight="1">
      <c r="A12" s="368"/>
      <c r="B12" s="368"/>
      <c r="C12" s="368"/>
      <c r="D12" s="368"/>
      <c r="E12" s="368"/>
      <c r="F12" s="382"/>
      <c r="G12" s="368"/>
      <c r="H12" s="368"/>
      <c r="I12" s="368"/>
      <c r="J12" s="368"/>
      <c r="K12" s="368"/>
    </row>
    <row r="13" spans="1:11" s="208" customFormat="1" ht="18.75" customHeight="1">
      <c r="A13" s="368"/>
      <c r="B13" s="368"/>
      <c r="C13" s="368"/>
      <c r="D13" s="368"/>
      <c r="E13" s="368"/>
      <c r="F13" s="382"/>
      <c r="G13" s="368"/>
      <c r="H13" s="368" t="s">
        <v>200</v>
      </c>
      <c r="I13" s="368" t="s">
        <v>137</v>
      </c>
      <c r="J13" s="368"/>
      <c r="K13" s="368" t="s">
        <v>218</v>
      </c>
    </row>
    <row r="14" spans="1:11" s="208" customFormat="1" ht="2.25" customHeight="1">
      <c r="A14" s="368"/>
      <c r="B14" s="368"/>
      <c r="C14" s="368"/>
      <c r="D14" s="368"/>
      <c r="E14" s="368"/>
      <c r="F14" s="382"/>
      <c r="G14" s="368"/>
      <c r="H14" s="368"/>
      <c r="I14" s="368"/>
      <c r="J14" s="368"/>
      <c r="K14" s="368"/>
    </row>
    <row r="15" spans="1:11" s="208" customFormat="1" ht="109.5" customHeight="1">
      <c r="A15" s="368"/>
      <c r="B15" s="368"/>
      <c r="C15" s="368"/>
      <c r="D15" s="368"/>
      <c r="E15" s="368"/>
      <c r="F15" s="383"/>
      <c r="G15" s="368"/>
      <c r="H15" s="368"/>
      <c r="I15" s="209" t="s">
        <v>138</v>
      </c>
      <c r="J15" s="209" t="s">
        <v>217</v>
      </c>
      <c r="K15" s="368"/>
    </row>
    <row r="16" spans="1:11" s="198" customFormat="1" ht="13.5" customHeight="1">
      <c r="A16" s="366" t="s">
        <v>139</v>
      </c>
      <c r="B16" s="366"/>
      <c r="C16" s="197" t="s">
        <v>140</v>
      </c>
      <c r="D16" s="366" t="s">
        <v>153</v>
      </c>
      <c r="E16" s="366"/>
      <c r="F16" s="197" t="s">
        <v>141</v>
      </c>
      <c r="G16" s="197" t="s">
        <v>142</v>
      </c>
      <c r="H16" s="197" t="s">
        <v>143</v>
      </c>
      <c r="I16" s="197" t="s">
        <v>144</v>
      </c>
      <c r="J16" s="197" t="s">
        <v>145</v>
      </c>
      <c r="K16" s="197" t="s">
        <v>146</v>
      </c>
    </row>
    <row r="17" spans="1:11" s="205" customFormat="1" ht="28.5" customHeight="1">
      <c r="A17" s="364" t="s">
        <v>14</v>
      </c>
      <c r="B17" s="364"/>
      <c r="C17" s="203"/>
      <c r="D17" s="367" t="s">
        <v>154</v>
      </c>
      <c r="E17" s="367"/>
      <c r="F17" s="204">
        <f t="shared" ref="F17:J17" si="0">SUM(F18)</f>
        <v>45000</v>
      </c>
      <c r="G17" s="204">
        <f t="shared" si="0"/>
        <v>45000</v>
      </c>
      <c r="H17" s="204">
        <f t="shared" si="0"/>
        <v>45000</v>
      </c>
      <c r="I17" s="204"/>
      <c r="J17" s="204">
        <f t="shared" si="0"/>
        <v>45000</v>
      </c>
      <c r="K17" s="204"/>
    </row>
    <row r="18" spans="1:11" s="198" customFormat="1" ht="25.5" customHeight="1">
      <c r="A18" s="366"/>
      <c r="B18" s="366"/>
      <c r="C18" s="197" t="s">
        <v>16</v>
      </c>
      <c r="D18" s="365" t="s">
        <v>17</v>
      </c>
      <c r="E18" s="365"/>
      <c r="F18" s="206">
        <v>45000</v>
      </c>
      <c r="G18" s="206">
        <f>SUM(H18)</f>
        <v>45000</v>
      </c>
      <c r="H18" s="206">
        <f>SUM(I18:J18)</f>
        <v>45000</v>
      </c>
      <c r="I18" s="206"/>
      <c r="J18" s="206">
        <v>45000</v>
      </c>
      <c r="K18" s="206"/>
    </row>
    <row r="19" spans="1:11" s="198" customFormat="1" ht="20.25" customHeight="1">
      <c r="A19" s="364" t="s">
        <v>152</v>
      </c>
      <c r="B19" s="364"/>
      <c r="C19" s="364"/>
      <c r="D19" s="364"/>
      <c r="E19" s="364"/>
      <c r="F19" s="204">
        <f t="shared" ref="F19:J19" si="1">SUM(F17)</f>
        <v>45000</v>
      </c>
      <c r="G19" s="204">
        <f t="shared" si="1"/>
        <v>45000</v>
      </c>
      <c r="H19" s="204">
        <f t="shared" si="1"/>
        <v>45000</v>
      </c>
      <c r="I19" s="204"/>
      <c r="J19" s="204">
        <f t="shared" si="1"/>
        <v>45000</v>
      </c>
      <c r="K19" s="204"/>
    </row>
    <row r="20" spans="1:11">
      <c r="F20" s="199"/>
    </row>
  </sheetData>
  <mergeCells count="18">
    <mergeCell ref="A19:E19"/>
    <mergeCell ref="A18:B18"/>
    <mergeCell ref="D18:E18"/>
    <mergeCell ref="A16:B16"/>
    <mergeCell ref="D16:E16"/>
    <mergeCell ref="A17:B17"/>
    <mergeCell ref="D17:E17"/>
    <mergeCell ref="A10:B15"/>
    <mergeCell ref="C10:C15"/>
    <mergeCell ref="D10:E15"/>
    <mergeCell ref="F10:F15"/>
    <mergeCell ref="A5:K6"/>
    <mergeCell ref="G10:K10"/>
    <mergeCell ref="G11:G15"/>
    <mergeCell ref="H11:K12"/>
    <mergeCell ref="H13:H15"/>
    <mergeCell ref="I13:J14"/>
    <mergeCell ref="K13:K15"/>
  </mergeCells>
  <phoneticPr fontId="0" type="noConversion"/>
  <pageMargins left="0.75" right="0.75" top="1" bottom="1" header="0.5" footer="0.5"/>
  <pageSetup paperSize="9" orientation="landscape" r:id="rId1"/>
  <headerFooter alignWithMargins="0">
    <oddFooter>&amp;CPorozumienia 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topLeftCell="A16" workbookViewId="0">
      <selection activeCell="J16" sqref="J16"/>
    </sheetView>
  </sheetViews>
  <sheetFormatPr defaultRowHeight="12.75"/>
  <cols>
    <col min="1" max="1" width="5.42578125" style="263" customWidth="1"/>
    <col min="2" max="2" width="8.7109375" style="267" customWidth="1"/>
    <col min="3" max="3" width="48.140625" customWidth="1"/>
    <col min="4" max="4" width="17.5703125" customWidth="1"/>
    <col min="5" max="5" width="18.42578125" customWidth="1"/>
    <col min="6" max="6" width="7.85546875" customWidth="1"/>
    <col min="7" max="8" width="9.140625" hidden="1" customWidth="1"/>
    <col min="9" max="9" width="10.140625" bestFit="1" customWidth="1"/>
  </cols>
  <sheetData>
    <row r="1" spans="1:5">
      <c r="D1" t="s">
        <v>176</v>
      </c>
    </row>
    <row r="5" spans="1:5" ht="17.25" customHeight="1">
      <c r="A5" s="386" t="s">
        <v>379</v>
      </c>
      <c r="B5" s="386"/>
      <c r="C5" s="386"/>
      <c r="D5" s="386"/>
      <c r="E5" s="386"/>
    </row>
    <row r="6" spans="1:5" ht="29.25" customHeight="1">
      <c r="E6" s="24" t="s">
        <v>129</v>
      </c>
    </row>
    <row r="7" spans="1:5" s="166" customFormat="1" ht="52.5" customHeight="1">
      <c r="A7" s="261" t="s">
        <v>116</v>
      </c>
      <c r="B7" s="261" t="s">
        <v>1</v>
      </c>
      <c r="C7" s="261" t="s">
        <v>134</v>
      </c>
      <c r="D7" s="262" t="s">
        <v>161</v>
      </c>
      <c r="E7" s="262" t="s">
        <v>160</v>
      </c>
    </row>
    <row r="8" spans="1:5" s="81" customFormat="1" ht="31.5" customHeight="1">
      <c r="A8" s="136">
        <v>754</v>
      </c>
      <c r="B8" s="136"/>
      <c r="C8" s="153" t="s">
        <v>37</v>
      </c>
      <c r="D8" s="116"/>
      <c r="E8" s="154">
        <f>E9</f>
        <v>808887.81</v>
      </c>
    </row>
    <row r="9" spans="1:5" s="81" customFormat="1" ht="20.25" customHeight="1">
      <c r="A9" s="136"/>
      <c r="B9" s="136">
        <v>75412</v>
      </c>
      <c r="C9" s="153" t="s">
        <v>83</v>
      </c>
      <c r="D9" s="116"/>
      <c r="E9" s="154">
        <f>SUM(E10:E12)</f>
        <v>808887.81</v>
      </c>
    </row>
    <row r="10" spans="1:5" s="244" customFormat="1" ht="29.25" customHeight="1">
      <c r="A10" s="155"/>
      <c r="B10" s="155"/>
      <c r="C10" s="253" t="s">
        <v>311</v>
      </c>
      <c r="D10" s="156"/>
      <c r="E10" s="157">
        <v>8887.81</v>
      </c>
    </row>
    <row r="11" spans="1:5" s="254" customFormat="1" ht="29.25" customHeight="1">
      <c r="A11" s="155"/>
      <c r="B11" s="155"/>
      <c r="C11" s="287" t="s">
        <v>383</v>
      </c>
      <c r="D11" s="156"/>
      <c r="E11" s="157">
        <v>600000</v>
      </c>
    </row>
    <row r="12" spans="1:5" s="278" customFormat="1" ht="29.25" customHeight="1">
      <c r="A12" s="155"/>
      <c r="B12" s="155"/>
      <c r="C12" s="287" t="s">
        <v>384</v>
      </c>
      <c r="D12" s="156"/>
      <c r="E12" s="157">
        <v>200000</v>
      </c>
    </row>
    <row r="13" spans="1:5" s="81" customFormat="1" ht="23.25" customHeight="1">
      <c r="A13" s="136">
        <v>801</v>
      </c>
      <c r="B13" s="136"/>
      <c r="C13" s="153" t="s">
        <v>67</v>
      </c>
      <c r="D13" s="154">
        <f>SUM(D14+D17)</f>
        <v>73450</v>
      </c>
      <c r="E13" s="154">
        <f>SUM(E14+E17+E19)</f>
        <v>385000</v>
      </c>
    </row>
    <row r="14" spans="1:5" s="81" customFormat="1" ht="24.75" customHeight="1">
      <c r="A14" s="136"/>
      <c r="B14" s="136">
        <v>80104</v>
      </c>
      <c r="C14" s="153" t="s">
        <v>69</v>
      </c>
      <c r="D14" s="154">
        <f>D16</f>
        <v>70000</v>
      </c>
      <c r="E14" s="154">
        <f>SUM(E15:E16)</f>
        <v>300000</v>
      </c>
    </row>
    <row r="15" spans="1:5" s="78" customFormat="1" ht="29.25" customHeight="1">
      <c r="A15" s="134"/>
      <c r="B15" s="134"/>
      <c r="C15" s="256" t="s">
        <v>267</v>
      </c>
      <c r="D15" s="245"/>
      <c r="E15" s="245">
        <v>300000</v>
      </c>
    </row>
    <row r="16" spans="1:5" s="152" customFormat="1" ht="46.5" customHeight="1">
      <c r="A16" s="155"/>
      <c r="B16" s="155"/>
      <c r="C16" s="158" t="s">
        <v>184</v>
      </c>
      <c r="D16" s="157">
        <v>70000</v>
      </c>
      <c r="E16" s="157"/>
    </row>
    <row r="17" spans="1:9" s="81" customFormat="1" ht="23.25" customHeight="1">
      <c r="A17" s="136"/>
      <c r="B17" s="136">
        <v>80146</v>
      </c>
      <c r="C17" s="247" t="s">
        <v>86</v>
      </c>
      <c r="D17" s="154">
        <f>D18</f>
        <v>3450</v>
      </c>
      <c r="E17" s="154"/>
    </row>
    <row r="18" spans="1:9" s="244" customFormat="1" ht="45.75" customHeight="1">
      <c r="A18" s="155"/>
      <c r="B18" s="155"/>
      <c r="C18" s="246" t="s">
        <v>261</v>
      </c>
      <c r="D18" s="157">
        <v>3450</v>
      </c>
      <c r="E18" s="157"/>
    </row>
    <row r="19" spans="1:9" s="81" customFormat="1" ht="72.75" customHeight="1">
      <c r="A19" s="136"/>
      <c r="B19" s="136">
        <v>80149</v>
      </c>
      <c r="C19" s="286" t="s">
        <v>312</v>
      </c>
      <c r="D19" s="154"/>
      <c r="E19" s="154">
        <f>E20</f>
        <v>85000</v>
      </c>
    </row>
    <row r="20" spans="1:9" s="278" customFormat="1" ht="34.5" customHeight="1">
      <c r="A20" s="155"/>
      <c r="B20" s="155"/>
      <c r="C20" s="277" t="s">
        <v>267</v>
      </c>
      <c r="D20" s="157"/>
      <c r="E20" s="157">
        <v>85000</v>
      </c>
    </row>
    <row r="21" spans="1:9" s="81" customFormat="1" ht="26.25" customHeight="1">
      <c r="A21" s="136">
        <v>926</v>
      </c>
      <c r="B21" s="136"/>
      <c r="C21" s="137" t="s">
        <v>201</v>
      </c>
      <c r="D21" s="116"/>
      <c r="E21" s="116">
        <f>E22</f>
        <v>50000</v>
      </c>
    </row>
    <row r="22" spans="1:9" s="81" customFormat="1" ht="22.5" customHeight="1">
      <c r="A22" s="136"/>
      <c r="B22" s="136">
        <v>92605</v>
      </c>
      <c r="C22" s="137" t="s">
        <v>202</v>
      </c>
      <c r="D22" s="116"/>
      <c r="E22" s="116">
        <f>E23</f>
        <v>50000</v>
      </c>
    </row>
    <row r="23" spans="1:9" s="152" customFormat="1" ht="44.25" customHeight="1">
      <c r="A23" s="155"/>
      <c r="B23" s="155"/>
      <c r="C23" s="159" t="s">
        <v>197</v>
      </c>
      <c r="D23" s="156"/>
      <c r="E23" s="156">
        <v>50000</v>
      </c>
    </row>
    <row r="24" spans="1:9" s="81" customFormat="1" ht="17.25" customHeight="1">
      <c r="A24" s="264"/>
      <c r="B24" s="264"/>
      <c r="C24" s="81" t="s">
        <v>257</v>
      </c>
      <c r="D24" s="143">
        <f>SUM(D8+D13+D21)</f>
        <v>73450</v>
      </c>
      <c r="E24" s="143">
        <f>SUM(E8+E13+E21)</f>
        <v>1243887.81</v>
      </c>
      <c r="I24" s="143"/>
    </row>
    <row r="25" spans="1:9" s="82" customFormat="1" ht="15" customHeight="1">
      <c r="A25" s="265"/>
      <c r="B25" s="265"/>
      <c r="C25" s="82" t="s">
        <v>259</v>
      </c>
      <c r="D25" s="248">
        <f>SUM(E10+E11+E12)</f>
        <v>808887.81</v>
      </c>
      <c r="E25" s="248"/>
    </row>
    <row r="26" spans="1:9" s="82" customFormat="1" ht="16.5" customHeight="1">
      <c r="A26" s="265"/>
      <c r="B26" s="265"/>
      <c r="C26" s="82" t="s">
        <v>258</v>
      </c>
      <c r="D26" s="248">
        <f>SUM(E15+D16+D18+E20+E23)</f>
        <v>508450</v>
      </c>
      <c r="E26" s="248"/>
    </row>
    <row r="27" spans="1:9" s="249" customFormat="1" ht="15.75" customHeight="1">
      <c r="A27" s="266"/>
      <c r="B27" s="266"/>
      <c r="C27" s="249" t="s">
        <v>260</v>
      </c>
      <c r="D27" s="250">
        <f>SUM(D25:D26)</f>
        <v>1317337.81</v>
      </c>
      <c r="E27" s="250"/>
    </row>
    <row r="28" spans="1:9">
      <c r="E28" s="268"/>
    </row>
  </sheetData>
  <mergeCells count="1">
    <mergeCell ref="A5:E5"/>
  </mergeCells>
  <phoneticPr fontId="0" type="noConversion"/>
  <pageMargins left="0.78740157480314965" right="0.59055118110236227" top="0.98425196850393704" bottom="0.98425196850393704" header="0.51181102362204722" footer="0.51181102362204722"/>
  <pageSetup paperSize="9" scale="91" orientation="portrait" r:id="rId1"/>
  <headerFooter alignWithMargins="0">
    <oddFooter>&amp;CDotacje 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4</vt:i4>
      </vt:variant>
    </vt:vector>
  </HeadingPairs>
  <TitlesOfParts>
    <vt:vector size="17" baseType="lpstr">
      <vt:lpstr>1 dochody </vt:lpstr>
      <vt:lpstr>Wydatki</vt:lpstr>
      <vt:lpstr>3 przychody rozchody</vt:lpstr>
      <vt:lpstr>4 rezerwy</vt:lpstr>
      <vt:lpstr>5 majątkowe</vt:lpstr>
      <vt:lpstr>6 alkohole</vt:lpstr>
      <vt:lpstr>7 zlecone</vt:lpstr>
      <vt:lpstr>8 powierzone</vt:lpstr>
      <vt:lpstr>zał. 1 dotacje</vt:lpstr>
      <vt:lpstr>Sołectwa 9</vt:lpstr>
      <vt:lpstr>10 GFOŚiGW</vt:lpstr>
      <vt:lpstr>zał. 2 ZUK</vt:lpstr>
      <vt:lpstr>Arkusz1</vt:lpstr>
      <vt:lpstr>'1 dochody '!Obszar_wydruku</vt:lpstr>
      <vt:lpstr>'1 dochody '!Tytuły_wydruku</vt:lpstr>
      <vt:lpstr>'5 majątkowe'!Tytuły_wydruku</vt:lpstr>
      <vt:lpstr>'Sołectwa 9'!Tytuły_wydruku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Urząd Gminy Dłutów</dc:creator>
  <cp:lastModifiedBy>Kasia</cp:lastModifiedBy>
  <cp:lastPrinted>2019-12-02T15:08:41Z</cp:lastPrinted>
  <dcterms:created xsi:type="dcterms:W3CDTF">2004-11-13T15:05:20Z</dcterms:created>
  <dcterms:modified xsi:type="dcterms:W3CDTF">2019-12-05T12:07:37Z</dcterms:modified>
</cp:coreProperties>
</file>